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183" yWindow="514" windowWidth="16663" windowHeight="9463" tabRatio="855" activeTab="3"/>
  </bookViews>
  <sheets>
    <sheet name="Balance Sheet" sheetId="7" r:id="rId1"/>
    <sheet name="Income Statement" sheetId="2" r:id="rId2"/>
    <sheet name="SCF" sheetId="5" r:id="rId3"/>
    <sheet name="Selected Suppl Financial Stats" sheetId="4" r:id="rId4"/>
    <sheet name="UseOfNonGAAP FinancialMeasures"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c">#N/A</definedName>
    <definedName name="\s">#N/A</definedName>
    <definedName name="\t">#N/A</definedName>
    <definedName name="_5Cost_Module_.Cost">[0]!_5Cost_Module_.Cost</definedName>
    <definedName name="_8Cost_Module_.Cost">[1]!_8Cost_Module_.Cost</definedName>
    <definedName name="_a1">#N/A</definedName>
    <definedName name="_a2">#N/A</definedName>
    <definedName name="_a3">#N/A</definedName>
    <definedName name="_a4">#N/A</definedName>
    <definedName name="_a54">#N/A</definedName>
    <definedName name="_asd2">#N/A</definedName>
    <definedName name="_asd444">#N/A</definedName>
    <definedName name="_bal2">#N/A</definedName>
    <definedName name="_bal5">#N/A</definedName>
    <definedName name="_bal99">#N/A</definedName>
    <definedName name="_chf2">[2]Sheet3!$C$3</definedName>
    <definedName name="_chf3">[2]Sheet3!$C$3</definedName>
    <definedName name="_chf54">[2]Sheet3!$C$3</definedName>
    <definedName name="_chf6">[2]Sheet3!$C$3</definedName>
    <definedName name="_chf66">[2]Sheet3!$C$3</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ay9">'[3]MR012 PS Perform'!#REF!</definedName>
    <definedName name="_dem2">[2]Sheet3!$C$4</definedName>
    <definedName name="_dem3">[2]Sheet3!$C$4</definedName>
    <definedName name="_dem5">[2]Sheet3!$C$4</definedName>
    <definedName name="_dem88">[2]Sheet3!$C$4</definedName>
    <definedName name="_dem880">[2]Sheet3!$C$4</definedName>
    <definedName name="_naq4">#REF!</definedName>
    <definedName name="_pr2">#REF!</definedName>
    <definedName name="_pr5">#REF!</definedName>
    <definedName name="_tt2">#N/A</definedName>
    <definedName name="_tt88">#N/A</definedName>
    <definedName name="a">#N/A</definedName>
    <definedName name="ADDR">'[4]AV Quote'!#REF!</definedName>
    <definedName name="Adj_Mgt_Comp">[5]Data!$Y$32</definedName>
    <definedName name="Adjust_FA">[5]Data!#REF!</definedName>
    <definedName name="ADS">#REF!</definedName>
    <definedName name="aed">#REF!</definedName>
    <definedName name="All">#REF!</definedName>
    <definedName name="American_PO_Data">#REF!</definedName>
    <definedName name="Approach">[5]Data!$J$6</definedName>
    <definedName name="AR_Margin">[5]The_Sheet!$I$52</definedName>
    <definedName name="asd">#N/A</definedName>
    <definedName name="asdrrrr">#N/A</definedName>
    <definedName name="asdz">#N/A</definedName>
    <definedName name="asdzzz">#N/A</definedName>
    <definedName name="ATB_Extended_Terms_Querry">#REF!</definedName>
    <definedName name="aud">#REF!</definedName>
    <definedName name="AugDays">#REF!</definedName>
    <definedName name="Average_Factor">'[6]Maint 1997'!#REF!</definedName>
    <definedName name="Balance">#N/A</definedName>
    <definedName name="balz">#N/A</definedName>
    <definedName name="balzzz">#N/A</definedName>
    <definedName name="balzzzzzzzzzzzzzzzz">#N/A</definedName>
    <definedName name="Basic_Tax_Rate">[5]The_Sheet!$L$15</definedName>
    <definedName name="Beta_High">[5]The_Sheet!$F$16</definedName>
    <definedName name="Beta_Low">[5]The_Sheet!$E$16</definedName>
    <definedName name="billamt">#REF!</definedName>
    <definedName name="billamts">#REF!</definedName>
    <definedName name="Book_DE_Ratio">[5]The_Sheet!$L$17</definedName>
    <definedName name="BS_Date">[7]Data!$E$35</definedName>
    <definedName name="Canadian_PO_Data">#REF!</definedName>
    <definedName name="Cap_Rate_a">[5]The_Sheet!$E$24</definedName>
    <definedName name="Cap_Rate_B">[5]The_Sheet!$F$24</definedName>
    <definedName name="Capex_High">[7]The_Sheet!$L$12</definedName>
    <definedName name="Capex_Low">[7]The_Sheet!$K$12</definedName>
    <definedName name="Capital_Assets">[5]Data!$R$28</definedName>
    <definedName name="CAPM_Rows1">#REF!</definedName>
    <definedName name="CAPM_Rows2">#REF!</definedName>
    <definedName name="cashflow">#N/A</definedName>
    <definedName name="cashflow222">#N/A</definedName>
    <definedName name="cashflows">#N/A</definedName>
    <definedName name="cashflowzzzzzzzzzzzzzzzzzzzz">#N/A</definedName>
    <definedName name="cast87">#N/A</definedName>
    <definedName name="castzzzzzzzzzzzzz">#N/A</definedName>
    <definedName name="cdn">#REF!</definedName>
    <definedName name="Center881">#REF!</definedName>
    <definedName name="cfz">#N/A</definedName>
    <definedName name="CHF">[2]Sheet3!$C$3</definedName>
    <definedName name="chfrate">[2]Sheet3!$C$3</definedName>
    <definedName name="Clear1">#REF!</definedName>
    <definedName name="Comp_High">[5]The_Sheet!$L$10</definedName>
    <definedName name="Comp_Low">[5]The_Sheet!$K$10</definedName>
    <definedName name="company_name">[8]FS!$B$2</definedName>
    <definedName name="contract">#REF!</definedName>
    <definedName name="Copy1">#REF!</definedName>
    <definedName name="Copy2">#REF!</definedName>
    <definedName name="Copy3">#REF!</definedName>
    <definedName name="Copy4">#REF!</definedName>
    <definedName name="copyarea">#REF!</definedName>
    <definedName name="Cost">#N/A</definedName>
    <definedName name="cost2">#N/A</definedName>
    <definedName name="cost22">#N/A</definedName>
    <definedName name="cost23">#N/A</definedName>
    <definedName name="cost5">#N/A</definedName>
    <definedName name="costmod">#N/A</definedName>
    <definedName name="costmodz">#N/A</definedName>
    <definedName name="costz">#N/A</definedName>
    <definedName name="costzz">#N/A</definedName>
    <definedName name="costzzzz">#N/A</definedName>
    <definedName name="costzzzzzz">#N/A</definedName>
    <definedName name="CP_Tax_Rate">[9]WPA_Assum!$F$23</definedName>
    <definedName name="CPU">#REF!</definedName>
    <definedName name="currency">#REF!</definedName>
    <definedName name="Current_Ratio">[5]The_Sheet!$L$18</definedName>
    <definedName name="cycle">#REF!</definedName>
    <definedName name="d">'[10]MR012 PS Perform'!#REF!</definedName>
    <definedName name="daily_rate">[11]engagements!$J$1:$J$65536</definedName>
    <definedName name="data">#REF!</definedName>
    <definedName name="_xlnm.Database">#REF!</definedName>
    <definedName name="days">#REF!</definedName>
    <definedName name="days2">'[12]MR012 PS Perform'!#REF!</definedName>
    <definedName name="days22">'[12]MR012 PS Perform'!#REF!</definedName>
    <definedName name="days3">'[3]MR012 PS Perform'!#REF!</definedName>
    <definedName name="db_Data">#REF!</definedName>
    <definedName name="deal">#REF!</definedName>
    <definedName name="Debt">[5]Data!$J$13</definedName>
    <definedName name="Debt_Capacity">[5]The_Sheet!$L$23</definedName>
    <definedName name="Debt_Date">[5]Data!$E$41</definedName>
    <definedName name="DEM">[2]Sheet3!$C$4</definedName>
    <definedName name="dflakz">#N/A</definedName>
    <definedName name="dflaskrrrre">#N/A</definedName>
    <definedName name="dflaskzzzzzzzzzzz">#N/A</definedName>
    <definedName name="dflsk">#N/A</definedName>
    <definedName name="dflsk7">#N/A</definedName>
    <definedName name="Disbursement">'[13]05-15-00'!#REF!</definedName>
    <definedName name="dkk">#REF!</definedName>
    <definedName name="Done_Value">'[14]Standard Inputs'!$A$13</definedName>
    <definedName name="Earnings_High">[15]FMV!#REF!</definedName>
    <definedName name="Earnings_Low">[15]FMV!#REF!</definedName>
    <definedName name="East">#REF!</definedName>
    <definedName name="East_Central">#REF!</definedName>
    <definedName name="EBIT_Coverage">[5]The_Sheet!$L$19</definedName>
    <definedName name="EBIT_High">#REF!</definedName>
    <definedName name="EBIT_Low">#REF!</definedName>
    <definedName name="EBIT_Trading">[5]Public!$G$21</definedName>
    <definedName name="EBITDA_High">#REF!</definedName>
    <definedName name="EBITDA_Low">#REF!</definedName>
    <definedName name="EBITDA_Trading">[5]Public!$E$21</definedName>
    <definedName name="engagement">[11]engagements!$A$4:$A$404</definedName>
    <definedName name="engagement_list">[11]engagements!$A$4:$J$404</definedName>
    <definedName name="Enterprise_High">[15]FMV!#REF!</definedName>
    <definedName name="Enterprise_Low">[15]FMV!#REF!</definedName>
    <definedName name="Equity_Premium">[5]Data!$J$22</definedName>
    <definedName name="Est">[5]Data!$C$8</definedName>
    <definedName name="Estd">[5]Data!$C$10</definedName>
    <definedName name="Estf">[5]Data!$C$12</definedName>
    <definedName name="Estm">[5]Data!$C$9</definedName>
    <definedName name="eur">#REF!</definedName>
    <definedName name="eurq4">#REF!</definedName>
    <definedName name="Existing_Debt">[5]TAB!$N$43</definedName>
    <definedName name="expense">#REF!</definedName>
    <definedName name="FA_FMV_High">[5]UCC!#REF!</definedName>
    <definedName name="FA_Margin">[5]The_Sheet!$I$54</definedName>
    <definedName name="FA_Summary_Rows">[5]BS!#REF!</definedName>
    <definedName name="factor">#REF!</definedName>
    <definedName name="fer">#N/A</definedName>
    <definedName name="fg">'[16]MR012 PS Perform'!#REF!</definedName>
    <definedName name="fim">#REF!</definedName>
    <definedName name="FMV_Cap_High">[15]FMV!#REF!</definedName>
    <definedName name="FMV_Cap_Low">[15]FMV!#REF!</definedName>
    <definedName name="FMV_Row1">[15]FMV!#REF!</definedName>
    <definedName name="ForecastStatus_Values">'[14]Standard Inputs'!$A$4:$A$15</definedName>
    <definedName name="Foregone_Tax_Shield_High">[5]UCC!#REF!</definedName>
    <definedName name="frf">#REF!</definedName>
    <definedName name="gbp">#REF!</definedName>
    <definedName name="Growth_A">[15]Rates!#REF!</definedName>
    <definedName name="Growth_B">[15]Rates!#REF!</definedName>
    <definedName name="Growth_C">#REF!</definedName>
    <definedName name="Growth_D">#REF!</definedName>
    <definedName name="Growth_High">[5]The_Sheet!$F$21</definedName>
    <definedName name="Growth_Inflation">[5]Data!$J$25</definedName>
    <definedName name="Growth_Low">[5]The_Sheet!$E$21</definedName>
    <definedName name="gttl">'[4]AV Quote'!#REF!</definedName>
    <definedName name="hello">#N/A</definedName>
    <definedName name="helloooo">#N/A</definedName>
    <definedName name="helloz">#N/A</definedName>
    <definedName name="hellozzzzzzzzzzz">#N/A</definedName>
    <definedName name="hi">#N/A</definedName>
    <definedName name="Infl_A">[15]Rates!#REF!</definedName>
    <definedName name="Infl_B">[15]Rates!#REF!</definedName>
    <definedName name="Infl_C">#REF!</definedName>
    <definedName name="Infl_D">#REF!</definedName>
    <definedName name="Inflation_High">[5]The_Sheet!$F$20</definedName>
    <definedName name="Inflation_Low">[5]The_Sheet!$E$20</definedName>
    <definedName name="Insert1">#REF!</definedName>
    <definedName name="Insert2">#REF!</definedName>
    <definedName name="Insert3">#REF!</definedName>
    <definedName name="Insert4">#REF!</definedName>
    <definedName name="Interest_High">[5]The_Sheet!$F$10</definedName>
    <definedName name="Interest_Low">[5]The_Sheet!$E$10</definedName>
    <definedName name="Interim">[7]Info!$G$7</definedName>
    <definedName name="Inv_Margin">[5]The_Sheet!$I$53</definedName>
    <definedName name="IS_Date">[7]Data!$E$36</definedName>
    <definedName name="IS_Error">#REF!</definedName>
    <definedName name="IS_LineItem_Row">[5]IS!#REF!</definedName>
    <definedName name="jk">#N/A</definedName>
    <definedName name="JulDays">#REF!</definedName>
    <definedName name="Ke_Approach">[5]Data!$J$19</definedName>
    <definedName name="Ke_Growth_Rows">[15]Rates!#REF!</definedName>
    <definedName name="Ke_High">[5]The_Sheet!$F$14</definedName>
    <definedName name="Ke_Low">[5]The_Sheet!$E$14</definedName>
    <definedName name="LAB">'[4]AV Quote'!#REF!</definedName>
    <definedName name="laba">'[17]AV Quote'!#REF!</definedName>
    <definedName name="Latest_Depreciation">[5]IS!$I$46</definedName>
    <definedName name="Latest_Sales">[5]IS!$I$10</definedName>
    <definedName name="license">#REF!</definedName>
    <definedName name="Liquidity_Solvency">[15]Debt!#REF!</definedName>
    <definedName name="lookup">#REF!</definedName>
    <definedName name="Maint_Conclusion">'[6]Maint 1997'!#REF!</definedName>
    <definedName name="Maint_Gross">#REF!</definedName>
    <definedName name="Maint_High">[5]The_Sheet!$L$5</definedName>
    <definedName name="Maint_Low">[5]The_Sheet!$K$5</definedName>
    <definedName name="Maint_OTNet">#REF!</definedName>
    <definedName name="Maint_Rsllr">#REF!</definedName>
    <definedName name="Maintainable_Shift">'[6]Maint 1997'!#REF!</definedName>
    <definedName name="maintenance">#REF!</definedName>
    <definedName name="margin">[18]Margin!$B$10:$C$182</definedName>
    <definedName name="maryann">'[19]MR012 PS Perform'!#REF!</definedName>
    <definedName name="maryann2">'[19]MR012 PS Perform'!#REF!</definedName>
    <definedName name="Mature_Value">'[14]Standard Inputs'!$A$8</definedName>
    <definedName name="missing">'[20]Missing Timecards'!$G$1:$G$65536</definedName>
    <definedName name="missing6">'[20]Missing Timecards'!$G$1:$G$65536</definedName>
    <definedName name="months">[21]Data!#REF!</definedName>
    <definedName name="Multiple_A">[5]The_Sheet!$E$23</definedName>
    <definedName name="Multiple_B">[5]The_Sheet!$F$23</definedName>
    <definedName name="Multiple_Rate">[5]Data!$J$28</definedName>
    <definedName name="Name">[22]FS!$B$2</definedName>
    <definedName name="NBV_Equity">[5]TAB!$E$47</definedName>
    <definedName name="NBV_Redundant">[5]TAB!$O$47</definedName>
    <definedName name="Net_Capex_High">[5]UCC!$I$43</definedName>
    <definedName name="Net_Capex_Low">[5]UCC!$H$43</definedName>
    <definedName name="New_Average">'[6]Maint 1997'!#REF!</definedName>
    <definedName name="New_YN">'[14]Standard Inputs'!$C$4:$C$5</definedName>
    <definedName name="newexisting">#REF!</definedName>
    <definedName name="newmargin">[18]Margin!$B$9:$C$182</definedName>
    <definedName name="newrevenue">[18]Revenue!$B$8:$C$138</definedName>
    <definedName name="newutilization">[18]Utilization!$C$7:$D$106</definedName>
    <definedName name="nigel">'[23]Standard Inputs'!$E$4:$E$5</definedName>
    <definedName name="nlg">#REF!</definedName>
    <definedName name="nok">#REF!</definedName>
    <definedName name="Non_Disc">#REF!</definedName>
    <definedName name="nTOTAL">#REF!</definedName>
    <definedName name="nTOTALUSERS">#REF!</definedName>
    <definedName name="numberofweeks">'[20]Missing Timecards'!$J$4</definedName>
    <definedName name="numberofweeks3">'[20]Missing Timecards'!$J$4</definedName>
    <definedName name="Opening_UCC">[5]UCC!#REF!</definedName>
    <definedName name="order">#REF!</definedName>
    <definedName name="other">#REF!</definedName>
    <definedName name="Other_Summary_Index">[5]BS!#REF!</definedName>
    <definedName name="Other_Summary_Rows">[5]BS!#REF!</definedName>
    <definedName name="PBEnterprise_High">#REF!</definedName>
    <definedName name="PBEnterprise_Low">#REF!</definedName>
    <definedName name="PBEnterprise_Trading">[5]Public!$O$21</definedName>
    <definedName name="PBEquity_High">#REF!</definedName>
    <definedName name="PBEquity_Low">#REF!</definedName>
    <definedName name="PBEquity_Trading">[5]Public!$M$21</definedName>
    <definedName name="PE_High">#REF!</definedName>
    <definedName name="PE_Low">#REF!</definedName>
    <definedName name="PE_Trading">[5]Public!$I$21</definedName>
    <definedName name="period">'[24]MR012 PS Perform'!#REF!</definedName>
    <definedName name="PI">'[4]AV Quote'!#REF!</definedName>
    <definedName name="platform">#REF!</definedName>
    <definedName name="Pref_High">[15]FMV!#REF!</definedName>
    <definedName name="Pref_Low">[15]FMV!#REF!</definedName>
    <definedName name="_xlnm.Print_Area" localSheetId="0">'Balance Sheet'!$A$1:$Q$56</definedName>
    <definedName name="_xlnm.Print_Area" localSheetId="4">'UseOfNonGAAP FinancialMeasures'!$A$1:$CH$57</definedName>
    <definedName name="_xlnm.Print_Area">#REF!</definedName>
    <definedName name="Print_Area_21">#REF!</definedName>
    <definedName name="Print_Area_21A">#REF!</definedName>
    <definedName name="Print_Area_MI">#REF!</definedName>
    <definedName name="print_area2">#REF!</definedName>
    <definedName name="Print_Area21">#REF!</definedName>
    <definedName name="Print_Area21A">#REF!</definedName>
    <definedName name="print_detail_BS">#REF!</definedName>
    <definedName name="_xlnm.Print_Titles" localSheetId="4">'UseOfNonGAAP FinancialMeasures'!$A:$A</definedName>
    <definedName name="_xlnm.Print_Titles">#REF!,#REF!</definedName>
    <definedName name="PrintUK">#REF!</definedName>
    <definedName name="Product">#REF!</definedName>
    <definedName name="proforma">#N/A</definedName>
    <definedName name="proforma999">#N/A</definedName>
    <definedName name="proformaz">#N/A</definedName>
    <definedName name="proformazzzzzzzzzzzzzzzzz">#N/A</definedName>
    <definedName name="ps">#REF!</definedName>
    <definedName name="Public">[5]Data!#REF!</definedName>
    <definedName name="R_Adj_M1">[25]Regions!$BD$4:$BE$6</definedName>
    <definedName name="R_Regions">[25]Regions!$B$4:$B$6</definedName>
    <definedName name="range">#REF!</definedName>
    <definedName name="rate">#REF!</definedName>
    <definedName name="Rate_High">#REF!</definedName>
    <definedName name="Rate_Low">#REF!</definedName>
    <definedName name="Rates_Title">#REF!</definedName>
    <definedName name="rd">#REF!</definedName>
    <definedName name="RE_Sum">[5]Data!#REF!</definedName>
    <definedName name="RE_Summary_Rows">[5]BS!#REF!</definedName>
    <definedName name="Redundant_Assets">[5]TAB!$I$51</definedName>
    <definedName name="rentals">'[4]AV Quote'!#REF!</definedName>
    <definedName name="reseller">#REF!</definedName>
    <definedName name="reseller2">#REF!</definedName>
    <definedName name="resellerap">#REF!</definedName>
    <definedName name="resource">[11]resources!$A$4:$A$204</definedName>
    <definedName name="Returns">[5]Data!$J$7</definedName>
    <definedName name="Returns_Capital">[5]Data!#REF!</definedName>
    <definedName name="revenue">[26]Lookups!$A$2:$B$14</definedName>
    <definedName name="rfb">#REF!</definedName>
    <definedName name="Risk_Free_Rate">[5]The_Sheet!$E$15</definedName>
    <definedName name="Risk_Premium_Row">#REF!</definedName>
    <definedName name="RsllrCmssn_Pct">#REF!</definedName>
    <definedName name="s">[22]DCF!#REF!</definedName>
    <definedName name="Sales_High">#REF!</definedName>
    <definedName name="Sales_Low">#REF!</definedName>
    <definedName name="sales_person">[11]engagements!$G$1:$G$65536</definedName>
    <definedName name="sales_region">[11]engagements!$F$1:$F$65536</definedName>
    <definedName name="Sales_Trading">[5]Public!$K$21</definedName>
    <definedName name="SalesPerson_Values">'[14]Standard Inputs'!$E$4:$E$5</definedName>
    <definedName name="SBD_Tax_Rate">[5]The_Sheet!$L$14</definedName>
    <definedName name="SBD_Threshold">[5]The_Sheet!$F$12</definedName>
    <definedName name="sek">#REF!</definedName>
    <definedName name="sfdsad">[27]One!#REF!</definedName>
    <definedName name="sheet2">#N/A</definedName>
    <definedName name="SheetName">#N/A</definedName>
    <definedName name="sheetname1234">#N/A</definedName>
    <definedName name="sheetname3">#N/A</definedName>
    <definedName name="sheetnamez">#N/A</definedName>
    <definedName name="sheetnamezzzzzzzzzzzzzz">#N/A</definedName>
    <definedName name="sheetnm">#N/A</definedName>
    <definedName name="Small_Cap_A">#REF!</definedName>
    <definedName name="Small_Cap_B">#REF!</definedName>
    <definedName name="Solutions_Division">#REF!</definedName>
    <definedName name="Spec_Risk_A">#REF!</definedName>
    <definedName name="Spec_Risk_B">#REF!</definedName>
    <definedName name="Specific_High">[5]The_Sheet!$F$18</definedName>
    <definedName name="Specific_Low">[5]The_Sheet!$E$18</definedName>
    <definedName name="status">[11]engagements!$E$1:$E$65536</definedName>
    <definedName name="Svcs_Gross">#REF!</definedName>
    <definedName name="Svcs_OTNet">#REF!</definedName>
    <definedName name="Svcs_Rsllr">#REF!</definedName>
    <definedName name="SWLic_Gross">#REF!</definedName>
    <definedName name="SWLic_OTNet">#REF!</definedName>
    <definedName name="SWLic_Rsllr">#REF!</definedName>
    <definedName name="t">[22]DCF!#REF!</definedName>
    <definedName name="TAB">[5]TAB!$G$51</definedName>
    <definedName name="TAB_CA">[5]TAB!$B$12:$I$20</definedName>
    <definedName name="TAB_CAssets">[5]TAB!$G$20</definedName>
    <definedName name="TAB_CLiabilities">[5]TAB!$G$38</definedName>
    <definedName name="TAB_NCA">[5]TAB!$B$21:$I$25</definedName>
    <definedName name="TABLE">'[28]drs-crs'!$A$2:$C$964</definedName>
    <definedName name="taxrate">[29]FS!$X$204</definedName>
    <definedName name="test">#N/A</definedName>
    <definedName name="TEST0">#REF!</definedName>
    <definedName name="test12345">#N/A</definedName>
    <definedName name="test2">#N/A</definedName>
    <definedName name="test9">#N/A</definedName>
    <definedName name="TESTHKEY">#REF!</definedName>
    <definedName name="TESTKEYS">#REF!</definedName>
    <definedName name="TESTVKEY">#REF!</definedName>
    <definedName name="testz">#N/A</definedName>
    <definedName name="testzzzzzzzzzzzzzzz">#N/A</definedName>
    <definedName name="Trading_Multiples">#REF!</definedName>
    <definedName name="Trg_Gross">#REF!</definedName>
    <definedName name="Trg_OTNet">#REF!</definedName>
    <definedName name="Trg_Rsllr">#REF!</definedName>
    <definedName name="tt">#N/A</definedName>
    <definedName name="ttrrees">#N/A</definedName>
    <definedName name="tttzzzzzzzzzzzzzzzz">#N/A</definedName>
    <definedName name="ttz">#N/A</definedName>
    <definedName name="type">#REF!</definedName>
    <definedName name="UCC_Discount_Rate">[7]The_Sheet!$I$49</definedName>
    <definedName name="UCC_Tax_Rate">[5]The_Sheet!$I$50</definedName>
    <definedName name="UCC_Tax_Shield">[5]UCC!$I$31</definedName>
    <definedName name="Unadjusted_TAB">[5]TAB!$G$45</definedName>
    <definedName name="Utskriftsområde_MI">#REF!</definedName>
    <definedName name="V_Date">[5]Data!$E$42</definedName>
    <definedName name="V_Day">[30]Info!$G$5</definedName>
    <definedName name="Valuation_Currency">[5]Data!$E$21</definedName>
    <definedName name="Valuation_Precision">[5]Data!$E$27</definedName>
    <definedName name="Value_Type">[5]Data!$H$13</definedName>
    <definedName name="Vertical">#REF!</definedName>
    <definedName name="VISTA">#REF!</definedName>
    <definedName name="w">#N/A</definedName>
    <definedName name="WACC_Debt_High">[5]The_Sheet!$F$11</definedName>
    <definedName name="WACC_Debt_Low">[5]The_Sheet!$E$11</definedName>
    <definedName name="WACC_Growth_Rows">#REF!</definedName>
    <definedName name="WACC_Rows">#REF!</definedName>
    <definedName name="WACC_Tax">[5]The_Sheet!$I$55</definedName>
    <definedName name="WACCKPMG">[31]WACC!$H$19</definedName>
    <definedName name="WC_High">[5]The_Sheet!$L$13</definedName>
    <definedName name="WC_Low">[5]The_Sheet!$K$13</definedName>
    <definedName name="weeks">'[20]Missing Timecards'!$A$5:$G$111</definedName>
    <definedName name="weeks6">'[20]Missing Timecards'!$A$5:$G$111</definedName>
    <definedName name="West">#REF!</definedName>
    <definedName name="West_Canada">#REF!</definedName>
    <definedName name="With_Redundant">[5]Data!$J$31</definedName>
    <definedName name="WorkSMART">#REF!</definedName>
    <definedName name="Year_End">[7]Info!$G$6</definedName>
  </definedNames>
  <calcPr calcId="145621"/>
</workbook>
</file>

<file path=xl/calcChain.xml><?xml version="1.0" encoding="utf-8"?>
<calcChain xmlns="http://schemas.openxmlformats.org/spreadsheetml/2006/main">
  <c r="AA18" i="6" l="1"/>
  <c r="T18" i="6"/>
  <c r="M26" i="6"/>
  <c r="F29" i="6"/>
  <c r="F26" i="6"/>
  <c r="M29" i="6"/>
  <c r="M18" i="6"/>
  <c r="F18" i="6"/>
  <c r="P68" i="5" l="1"/>
  <c r="O68" i="5"/>
  <c r="N68" i="5"/>
  <c r="M68" i="5"/>
  <c r="K68" i="5"/>
  <c r="J68" i="5"/>
  <c r="I68" i="5"/>
  <c r="H68" i="5"/>
  <c r="F68" i="5"/>
  <c r="E68" i="5"/>
  <c r="D68" i="5"/>
  <c r="C68" i="5"/>
  <c r="P58" i="5"/>
  <c r="O58" i="5"/>
  <c r="N58" i="5"/>
  <c r="M58" i="5"/>
  <c r="K58" i="5"/>
  <c r="J58" i="5"/>
  <c r="I58" i="5"/>
  <c r="H58" i="5"/>
  <c r="F58" i="5"/>
  <c r="E58" i="5"/>
  <c r="D58" i="5"/>
  <c r="C58" i="5"/>
  <c r="G15" i="4" l="1"/>
  <c r="E53" i="7"/>
  <c r="E43" i="7"/>
  <c r="E33" i="7"/>
  <c r="E16" i="7"/>
  <c r="E25" i="7" s="1"/>
  <c r="E34" i="2"/>
  <c r="E21" i="2"/>
  <c r="E13" i="2"/>
  <c r="E23" i="2" l="1"/>
  <c r="E36" i="2" s="1"/>
  <c r="E39" i="2" s="1"/>
  <c r="E42" i="2" s="1"/>
  <c r="E44" i="2" s="1"/>
  <c r="E38" i="4"/>
  <c r="E34" i="4"/>
  <c r="E54" i="7"/>
  <c r="E32" i="4"/>
  <c r="E37" i="4"/>
  <c r="E33" i="4"/>
  <c r="E40" i="4"/>
  <c r="E36" i="4"/>
  <c r="E39" i="4"/>
  <c r="E35" i="4"/>
  <c r="D32" i="5"/>
  <c r="D70" i="5" s="1"/>
  <c r="D72" i="5" s="1"/>
  <c r="K52" i="6"/>
  <c r="I52" i="6"/>
  <c r="M31" i="6"/>
  <c r="M28" i="6"/>
  <c r="M27" i="6"/>
  <c r="K25" i="6"/>
  <c r="M25" i="6" s="1"/>
  <c r="M24" i="6"/>
  <c r="M23" i="6"/>
  <c r="M22" i="6"/>
  <c r="M21" i="6"/>
  <c r="M16" i="6"/>
  <c r="M15" i="6"/>
  <c r="M14" i="6"/>
  <c r="M13" i="6"/>
  <c r="D30" i="4"/>
  <c r="N30" i="4" l="1"/>
  <c r="M30" i="4"/>
  <c r="J30" i="4"/>
  <c r="I30" i="4"/>
  <c r="O30" i="4"/>
  <c r="K30" i="4"/>
  <c r="L30" i="4"/>
  <c r="H30" i="4"/>
  <c r="F30" i="4"/>
  <c r="E30" i="4"/>
  <c r="G28" i="4" l="1"/>
  <c r="G30" i="4" s="1"/>
  <c r="D52" i="6" l="1"/>
  <c r="B52" i="6"/>
  <c r="F31" i="6"/>
  <c r="F28" i="6"/>
  <c r="F27" i="6"/>
  <c r="F25" i="6"/>
  <c r="F24" i="6"/>
  <c r="F23" i="6"/>
  <c r="F22" i="6"/>
  <c r="F21" i="6"/>
  <c r="F16" i="6"/>
  <c r="F15" i="6"/>
  <c r="F14" i="6"/>
  <c r="F13" i="6"/>
  <c r="E32" i="5"/>
  <c r="F34" i="2"/>
  <c r="F21" i="2"/>
  <c r="F13" i="2"/>
  <c r="F53" i="7"/>
  <c r="F43" i="7"/>
  <c r="F33" i="7"/>
  <c r="F16" i="7"/>
  <c r="F25" i="7" s="1"/>
  <c r="T31" i="6"/>
  <c r="F23" i="2" l="1"/>
  <c r="F36" i="2" s="1"/>
  <c r="F39" i="2" s="1"/>
  <c r="F42" i="2" s="1"/>
  <c r="F44" i="2" s="1"/>
  <c r="F33" i="4"/>
  <c r="F35" i="4"/>
  <c r="F37" i="4"/>
  <c r="F39" i="4"/>
  <c r="F32" i="4"/>
  <c r="F34" i="4"/>
  <c r="F36" i="4"/>
  <c r="F38" i="4"/>
  <c r="F40" i="4"/>
  <c r="E70" i="5"/>
  <c r="E72" i="5" s="1"/>
  <c r="F54" i="7"/>
  <c r="D53" i="7"/>
  <c r="D43" i="7"/>
  <c r="D33" i="7"/>
  <c r="D16" i="7"/>
  <c r="D25" i="7" s="1"/>
  <c r="D34" i="2"/>
  <c r="D21" i="2"/>
  <c r="D13" i="2"/>
  <c r="C32" i="5"/>
  <c r="R25" i="6"/>
  <c r="R24" i="6"/>
  <c r="T13" i="6"/>
  <c r="R16" i="6"/>
  <c r="D40" i="4" l="1"/>
  <c r="D37" i="4"/>
  <c r="D32" i="4"/>
  <c r="D36" i="4"/>
  <c r="D33" i="4"/>
  <c r="D35" i="4"/>
  <c r="D39" i="4"/>
  <c r="D34" i="4"/>
  <c r="D38" i="4"/>
  <c r="D54" i="7"/>
  <c r="D23" i="2"/>
  <c r="D36" i="2" s="1"/>
  <c r="D39" i="2" s="1"/>
  <c r="C70" i="5"/>
  <c r="C72" i="5" s="1"/>
  <c r="D42" i="2" l="1"/>
  <c r="D44" i="2" s="1"/>
  <c r="R52" i="6"/>
  <c r="P52" i="6"/>
  <c r="T29" i="6"/>
  <c r="T28" i="6"/>
  <c r="T27" i="6"/>
  <c r="T26" i="6"/>
  <c r="T25" i="6"/>
  <c r="T24" i="6"/>
  <c r="T23" i="6"/>
  <c r="T22" i="6"/>
  <c r="T21" i="6"/>
  <c r="T16" i="6"/>
  <c r="T15" i="6"/>
  <c r="T14" i="6"/>
  <c r="AF52" i="6"/>
  <c r="Y52" i="6"/>
  <c r="W52" i="6"/>
  <c r="AA31" i="6"/>
  <c r="AA29" i="6"/>
  <c r="AA28" i="6"/>
  <c r="AA27" i="6"/>
  <c r="AA26" i="6"/>
  <c r="AA25" i="6"/>
  <c r="AA24" i="6"/>
  <c r="AA23" i="6"/>
  <c r="AA22" i="6"/>
  <c r="AA21" i="6"/>
  <c r="AA16" i="6"/>
  <c r="AA15" i="6"/>
  <c r="AA14" i="6"/>
  <c r="F32" i="5"/>
  <c r="G34" i="2"/>
  <c r="G21" i="2"/>
  <c r="G13" i="2"/>
  <c r="Q53" i="7"/>
  <c r="P53" i="7"/>
  <c r="O53" i="7"/>
  <c r="N53" i="7"/>
  <c r="L53" i="7"/>
  <c r="K53" i="7"/>
  <c r="J53" i="7"/>
  <c r="I53" i="7"/>
  <c r="G53" i="7"/>
  <c r="Q43" i="7"/>
  <c r="P43" i="7"/>
  <c r="O43" i="7"/>
  <c r="N43" i="7"/>
  <c r="L43" i="7"/>
  <c r="K43" i="7"/>
  <c r="J43" i="7"/>
  <c r="I43" i="7"/>
  <c r="G43" i="7"/>
  <c r="Q33" i="7"/>
  <c r="P33" i="7"/>
  <c r="O33" i="7"/>
  <c r="N33" i="7"/>
  <c r="L33" i="7"/>
  <c r="K33" i="7"/>
  <c r="J33" i="7"/>
  <c r="I33" i="7"/>
  <c r="G33" i="7"/>
  <c r="Q16" i="7"/>
  <c r="Q25" i="7" s="1"/>
  <c r="P16" i="7"/>
  <c r="P25" i="7" s="1"/>
  <c r="O16" i="7"/>
  <c r="O25" i="7" s="1"/>
  <c r="N16" i="7"/>
  <c r="N25" i="7" s="1"/>
  <c r="L16" i="7"/>
  <c r="L25" i="7" s="1"/>
  <c r="K16" i="7"/>
  <c r="K25" i="7" s="1"/>
  <c r="J16" i="7"/>
  <c r="J25" i="7" s="1"/>
  <c r="I16" i="7"/>
  <c r="I25" i="7" s="1"/>
  <c r="G16" i="7"/>
  <c r="G25" i="7" s="1"/>
  <c r="J54" i="7" l="1"/>
  <c r="O54" i="7"/>
  <c r="G23" i="2"/>
  <c r="G36" i="2" s="1"/>
  <c r="G39" i="2" s="1"/>
  <c r="G42" i="2" s="1"/>
  <c r="G44" i="2" s="1"/>
  <c r="G32" i="4"/>
  <c r="G33" i="4"/>
  <c r="G35" i="4"/>
  <c r="G37" i="4"/>
  <c r="G39" i="4"/>
  <c r="G34" i="4"/>
  <c r="G36" i="4"/>
  <c r="G38" i="4"/>
  <c r="G40" i="4"/>
  <c r="F70" i="5"/>
  <c r="F72" i="5" s="1"/>
  <c r="I54" i="7"/>
  <c r="N54" i="7"/>
  <c r="G54" i="7"/>
  <c r="L54" i="7"/>
  <c r="Q54" i="7"/>
  <c r="K54" i="7"/>
  <c r="P54" i="7"/>
  <c r="O22" i="5"/>
  <c r="N27" i="5"/>
  <c r="N22" i="5"/>
  <c r="M27" i="5"/>
  <c r="M22" i="5"/>
  <c r="K22" i="5"/>
  <c r="I27" i="5"/>
  <c r="I22" i="5"/>
  <c r="I34" i="2" l="1"/>
  <c r="I21" i="2"/>
  <c r="I13" i="2"/>
  <c r="H32" i="5"/>
  <c r="H33" i="4" l="1"/>
  <c r="H34" i="4"/>
  <c r="H35" i="4"/>
  <c r="H36" i="4"/>
  <c r="H37" i="4"/>
  <c r="H38" i="4"/>
  <c r="H39" i="4"/>
  <c r="H40" i="4"/>
  <c r="H32" i="4"/>
  <c r="I23" i="2"/>
  <c r="I36" i="2" s="1"/>
  <c r="I39" i="2" s="1"/>
  <c r="I42" i="2" s="1"/>
  <c r="I44" i="2" s="1"/>
  <c r="H70" i="5"/>
  <c r="I32" i="5"/>
  <c r="J34" i="2" l="1"/>
  <c r="J21" i="2"/>
  <c r="J13" i="2"/>
  <c r="I71" i="5"/>
  <c r="I33" i="4" l="1"/>
  <c r="I34" i="4"/>
  <c r="I35" i="4"/>
  <c r="I36" i="4"/>
  <c r="I37" i="4"/>
  <c r="I38" i="4"/>
  <c r="I39" i="4"/>
  <c r="I40" i="4"/>
  <c r="I32" i="4"/>
  <c r="I70" i="5"/>
  <c r="I72" i="5" s="1"/>
  <c r="H71" i="5" s="1"/>
  <c r="H72" i="5" s="1"/>
  <c r="J23" i="2"/>
  <c r="J36" i="2" s="1"/>
  <c r="J39" i="2" l="1"/>
  <c r="J42" i="2" s="1"/>
  <c r="J44" i="2" s="1"/>
  <c r="Q34" i="2" l="1"/>
  <c r="P34" i="2"/>
  <c r="O34" i="2"/>
  <c r="N34" i="2"/>
  <c r="L34" i="2"/>
  <c r="K34" i="2"/>
  <c r="Q21" i="2"/>
  <c r="P21" i="2"/>
  <c r="O21" i="2"/>
  <c r="N21" i="2"/>
  <c r="L21" i="2"/>
  <c r="K21" i="2"/>
  <c r="Q13" i="2"/>
  <c r="P13" i="2"/>
  <c r="O13" i="2"/>
  <c r="N13" i="2"/>
  <c r="L13" i="2"/>
  <c r="K13" i="2"/>
  <c r="J32" i="4" l="1"/>
  <c r="J33" i="4"/>
  <c r="J34" i="4"/>
  <c r="J35" i="4"/>
  <c r="J36" i="4"/>
  <c r="J37" i="4"/>
  <c r="J38" i="4"/>
  <c r="J39" i="4"/>
  <c r="J40" i="4"/>
  <c r="N32" i="4"/>
  <c r="N33" i="4"/>
  <c r="N34" i="4"/>
  <c r="N35" i="4"/>
  <c r="N36" i="4"/>
  <c r="N37" i="4"/>
  <c r="N38" i="4"/>
  <c r="N39" i="4"/>
  <c r="N40" i="4"/>
  <c r="K32" i="4"/>
  <c r="K33" i="4"/>
  <c r="K34" i="4"/>
  <c r="K35" i="4"/>
  <c r="K36" i="4"/>
  <c r="K37" i="4"/>
  <c r="K38" i="4"/>
  <c r="K39" i="4"/>
  <c r="K40" i="4"/>
  <c r="O32" i="4"/>
  <c r="O33" i="4"/>
  <c r="O34" i="4"/>
  <c r="O35" i="4"/>
  <c r="O36" i="4"/>
  <c r="O37" i="4"/>
  <c r="O38" i="4"/>
  <c r="O39" i="4"/>
  <c r="O40" i="4"/>
  <c r="N23" i="2"/>
  <c r="N36" i="2" s="1"/>
  <c r="N39" i="2" s="1"/>
  <c r="N42" i="2" s="1"/>
  <c r="N44" i="2" s="1"/>
  <c r="L33" i="4"/>
  <c r="L34" i="4"/>
  <c r="L35" i="4"/>
  <c r="L36" i="4"/>
  <c r="L37" i="4"/>
  <c r="L38" i="4"/>
  <c r="L39" i="4"/>
  <c r="L40" i="4"/>
  <c r="L32" i="4"/>
  <c r="M33" i="4"/>
  <c r="M34" i="4"/>
  <c r="M35" i="4"/>
  <c r="M36" i="4"/>
  <c r="M37" i="4"/>
  <c r="M38" i="4"/>
  <c r="M39" i="4"/>
  <c r="M40" i="4"/>
  <c r="M32" i="4"/>
  <c r="L23" i="2"/>
  <c r="L36" i="2" s="1"/>
  <c r="L39" i="2" s="1"/>
  <c r="L42" i="2" s="1"/>
  <c r="L44" i="2" s="1"/>
  <c r="Q23" i="2"/>
  <c r="Q36" i="2" s="1"/>
  <c r="Q39" i="2" s="1"/>
  <c r="Q42" i="2" s="1"/>
  <c r="Q44" i="2" s="1"/>
  <c r="O23" i="2"/>
  <c r="O36" i="2" s="1"/>
  <c r="O39" i="2" s="1"/>
  <c r="O42" i="2" s="1"/>
  <c r="O44" i="2" s="1"/>
  <c r="K23" i="2"/>
  <c r="K36" i="2" s="1"/>
  <c r="K39" i="2" s="1"/>
  <c r="K42" i="2" s="1"/>
  <c r="K44" i="2" s="1"/>
  <c r="P23" i="2"/>
  <c r="P36" i="2" s="1"/>
  <c r="P39" i="2" s="1"/>
  <c r="P42" i="2" s="1"/>
  <c r="P44" i="2" s="1"/>
</calcChain>
</file>

<file path=xl/sharedStrings.xml><?xml version="1.0" encoding="utf-8"?>
<sst xmlns="http://schemas.openxmlformats.org/spreadsheetml/2006/main" count="464" uniqueCount="266">
  <si>
    <t>Open Text Corporation</t>
  </si>
  <si>
    <t>Q212</t>
  </si>
  <si>
    <t>Q112</t>
  </si>
  <si>
    <t>Q411</t>
  </si>
  <si>
    <t>Q311</t>
  </si>
  <si>
    <t>Q211</t>
  </si>
  <si>
    <t>Q111</t>
  </si>
  <si>
    <t>(in '000s of USD)</t>
  </si>
  <si>
    <t>Short-term investments</t>
  </si>
  <si>
    <t>Income taxes recoverable</t>
  </si>
  <si>
    <t>Prepaid expenses and other current assets</t>
  </si>
  <si>
    <t>Total current assets</t>
  </si>
  <si>
    <t>Goodwill</t>
  </si>
  <si>
    <t>Acquired intangibles</t>
  </si>
  <si>
    <t>Other assets</t>
  </si>
  <si>
    <t>Deferred charges</t>
  </si>
  <si>
    <t>Long-term income taxes recoverable</t>
  </si>
  <si>
    <t>Total assets</t>
  </si>
  <si>
    <t>Current Liabilities:</t>
  </si>
  <si>
    <t>Accounts payable and accrued liabilities</t>
  </si>
  <si>
    <t>Current portion of long-term debt</t>
  </si>
  <si>
    <t>Total current liabilities</t>
  </si>
  <si>
    <t>Long-term liabilities</t>
  </si>
  <si>
    <t>Deferred credits</t>
  </si>
  <si>
    <t>Pension liability</t>
  </si>
  <si>
    <t>Long-term debt</t>
  </si>
  <si>
    <t>Long-term income taxes payable</t>
  </si>
  <si>
    <t>Total long-term liabilities</t>
  </si>
  <si>
    <t>Additional paid-in capital</t>
  </si>
  <si>
    <t>Accumulated other comprehensive income</t>
  </si>
  <si>
    <t>Total shareholders' equity</t>
  </si>
  <si>
    <t>Total liabilities and shareholders' equity</t>
  </si>
  <si>
    <t>License</t>
  </si>
  <si>
    <t>Customer support</t>
  </si>
  <si>
    <t>Gross Profit</t>
  </si>
  <si>
    <t>Operating Expenses</t>
  </si>
  <si>
    <t>Resarch and development</t>
  </si>
  <si>
    <t>Sales and marketing</t>
  </si>
  <si>
    <t>Depreciation</t>
  </si>
  <si>
    <t>Special charges</t>
  </si>
  <si>
    <t>Total operating expenses</t>
  </si>
  <si>
    <t>Provision for (recovery of) income taxes</t>
  </si>
  <si>
    <t>Net income</t>
  </si>
  <si>
    <t>Net income per share - diluted</t>
  </si>
  <si>
    <t>Fiscal 2012</t>
  </si>
  <si>
    <t>Fiscal 2011</t>
  </si>
  <si>
    <t>Income Statement</t>
  </si>
  <si>
    <t>Gross profit</t>
  </si>
  <si>
    <t>Cash and cash equivalents</t>
  </si>
  <si>
    <t xml:space="preserve">Deferred tax assets </t>
  </si>
  <si>
    <t xml:space="preserve">Deferred revenues </t>
  </si>
  <si>
    <t xml:space="preserve">Income taxes payable </t>
  </si>
  <si>
    <t>Deferred tax liabilities</t>
  </si>
  <si>
    <t xml:space="preserve">Deferred tax liabilities </t>
  </si>
  <si>
    <t>Shareholders' equity</t>
  </si>
  <si>
    <t xml:space="preserve">Retained earnings </t>
  </si>
  <si>
    <t>Treasury stock, at cost</t>
  </si>
  <si>
    <t>Amortization of acquired technology-based intangible assets</t>
  </si>
  <si>
    <t>Total cost of revenues</t>
  </si>
  <si>
    <t>Amortization of acquired customer-based intangible assets</t>
  </si>
  <si>
    <t>Income from operations</t>
  </si>
  <si>
    <t>Other income (expense), net</t>
  </si>
  <si>
    <t>Cash flows from operating activities:</t>
  </si>
  <si>
    <t>Net income for the period</t>
  </si>
  <si>
    <t>Adjustments to reconcile net income to net cash provided by operating activities:</t>
  </si>
  <si>
    <t xml:space="preserve">Depreciation and amortization of intangible assets </t>
  </si>
  <si>
    <t>Share-based compensation expense</t>
  </si>
  <si>
    <t>Pension expense</t>
  </si>
  <si>
    <t>Amortization of debt issuance costs</t>
  </si>
  <si>
    <t>Unrealized (gain) loss on financial instruments</t>
  </si>
  <si>
    <t>Release of unrealized gain on marketable securities to income</t>
  </si>
  <si>
    <t>Deferred taxes</t>
  </si>
  <si>
    <t>Impairment and other non cash charges</t>
  </si>
  <si>
    <t>Changes in operating assets and liabilities:</t>
  </si>
  <si>
    <t>Accounts receivable</t>
  </si>
  <si>
    <t>Income taxes</t>
  </si>
  <si>
    <t>Deferred charges and credits</t>
  </si>
  <si>
    <t>Deferred revenue</t>
  </si>
  <si>
    <t>Net cash provided by operating activities</t>
  </si>
  <si>
    <t>Cash flows from investing activities:</t>
  </si>
  <si>
    <t>Purchase of weComm Limited, net of cash acquired</t>
  </si>
  <si>
    <t>Purchase of Metastorm Inc., net of cash acquired</t>
  </si>
  <si>
    <t>Purchase of StreamServe Inc., net of cash acquired</t>
  </si>
  <si>
    <t>Purchase of Burntsand Inc., net of cash acquired</t>
  </si>
  <si>
    <t>Purchase of Nstein Technologies Inc., net of cash acquired</t>
  </si>
  <si>
    <t>Purchase of New Generation</t>
  </si>
  <si>
    <t>Purchase of Vignette Corporation, net of cash acquired</t>
  </si>
  <si>
    <t>Purchase of eMotion LLC, net of cash acquired</t>
  </si>
  <si>
    <t>Maturity of short-term investments</t>
  </si>
  <si>
    <t>Purchase consideration for prior period acquisitions</t>
  </si>
  <si>
    <t>Cash flows from financing activities:</t>
  </si>
  <si>
    <t xml:space="preserve">Excess tax benefits on share-based compensation expense </t>
  </si>
  <si>
    <t>Purchase of Treasury Stock</t>
  </si>
  <si>
    <t>Debt issuance costs</t>
  </si>
  <si>
    <t>Cash and cash equivalents at the beginning of the period</t>
  </si>
  <si>
    <t>Cash and cash equivalents at the end of the period</t>
  </si>
  <si>
    <t>Repayment of long-term debt and revolver</t>
  </si>
  <si>
    <t>Proceeds from long-term debt and revolver</t>
  </si>
  <si>
    <t>Income before income taxes</t>
  </si>
  <si>
    <t>Weighted average number of shares outstanding - diluted</t>
  </si>
  <si>
    <t>New account sales</t>
  </si>
  <si>
    <t>Percentage partner revenue</t>
  </si>
  <si>
    <t>Americas</t>
  </si>
  <si>
    <t>EMEA</t>
  </si>
  <si>
    <t>Technology</t>
  </si>
  <si>
    <t>Utilities</t>
  </si>
  <si>
    <t>Healthcare</t>
  </si>
  <si>
    <t>Industrial goods</t>
  </si>
  <si>
    <t>Consumer goods</t>
  </si>
  <si>
    <t>Average Deal Size over $75K ( in '000s)</t>
  </si>
  <si>
    <t>Weighted average shares outstanding - diluted (in millions)</t>
  </si>
  <si>
    <t>Purchase of Patents</t>
  </si>
  <si>
    <t>Excess tax benefits on share-based compensation expense</t>
  </si>
  <si>
    <t>Purchase of System Solutions Australia Pty Limited (MessageManager), net of cash acquired</t>
  </si>
  <si>
    <t>Net cash provided by (used in) investing activities</t>
  </si>
  <si>
    <t>Net cash provided by (used in) financing activities</t>
  </si>
  <si>
    <t>Increase (decrease) in cash and cash equivalents during the period</t>
  </si>
  <si>
    <t>Foreign exchange gain (loss) on cash held in foreign currencies</t>
  </si>
  <si>
    <t>Proceeds from issuance of Common Shares</t>
  </si>
  <si>
    <t>Accounts receivable (net of allowance for doubtful accounts)</t>
  </si>
  <si>
    <t>Cost of revenues</t>
  </si>
  <si>
    <t>Total revenues</t>
  </si>
  <si>
    <t>Revenues</t>
  </si>
  <si>
    <t>General and administrative</t>
  </si>
  <si>
    <t>Interest expense, net</t>
  </si>
  <si>
    <t>Sale (purchase) in marketable securities</t>
  </si>
  <si>
    <t>Purchase of Global 360 Holding Corporation, net of cash acquired</t>
  </si>
  <si>
    <t>Purchase of Operitel Corporation, net of cash acquired</t>
  </si>
  <si>
    <t>Accrued liabilities</t>
  </si>
  <si>
    <t>Share capital</t>
  </si>
  <si>
    <t>In-process research and development</t>
  </si>
  <si>
    <t>Purchase of Vizible Corporation</t>
  </si>
  <si>
    <t>Puchase of Captaris Inc., net of cash acquired</t>
  </si>
  <si>
    <t>Purchase of a division of Spicer Corporation</t>
  </si>
  <si>
    <t>Minority interest</t>
  </si>
  <si>
    <t>Non-GAAP tax rate*</t>
  </si>
  <si>
    <t>The following table presents certain selected supplemental financial statistics for the Company’s business for the periods indicated.  Investors are strongly encouraged to review these selected supplemental financial statistics in conjunction with the Company’s audited annual financial statements or unaudited interim financial statements, as the case may be, related notes and “Management’s Discussion and Analysis of Financial Condition and Results of Operations” for the periods presented, which may be found in the Company’s filings with the U.S. Securities and Exchange Commission and on the Company’s website.  The Company’s historical results are not necessarily indicative of the results to be expected in the future, and results for the most recent fiscal quarter presented, are not necessarily indicative of results to be expected for the full year.</t>
  </si>
  <si>
    <t>Selected Supplemental Financial Statistics</t>
  </si>
  <si>
    <t># of Deals &gt;$1M</t>
  </si>
  <si>
    <t># of Deals $500K to $1M</t>
  </si>
  <si>
    <t>Non-GAAP Net Income (in millions)*</t>
  </si>
  <si>
    <t>Days Sales Outstanding (in days)</t>
  </si>
  <si>
    <t>FN</t>
  </si>
  <si>
    <t>(1)</t>
  </si>
  <si>
    <t>(2)</t>
  </si>
  <si>
    <t>(3)</t>
  </si>
  <si>
    <t>(4)</t>
  </si>
  <si>
    <t>(5)</t>
  </si>
  <si>
    <t>(6)</t>
  </si>
  <si>
    <t>(7)</t>
  </si>
  <si>
    <t>(8)</t>
  </si>
  <si>
    <t>Revenue Breakdown by Geographical Area</t>
  </si>
  <si>
    <t>Asia Pacific</t>
  </si>
  <si>
    <t>Revenue Breakdown by Vertical</t>
  </si>
  <si>
    <t>Less:</t>
  </si>
  <si>
    <t>Customer Support</t>
  </si>
  <si>
    <t xml:space="preserve">Reconciliation of GAAP measures to Non- GAAP measures </t>
  </si>
  <si>
    <t>Three months ended March 31, 2012</t>
  </si>
  <si>
    <t>Three months ended December 31, 2011</t>
  </si>
  <si>
    <t>Three months ended September 30, 2011</t>
  </si>
  <si>
    <t>Three months ended June 30, 2011</t>
  </si>
  <si>
    <t>Three months ended March 31, 2011</t>
  </si>
  <si>
    <t>Three months ended December 31, 2010</t>
  </si>
  <si>
    <t>Three months ended September 30, 2010</t>
  </si>
  <si>
    <t>GAAP</t>
  </si>
  <si>
    <t>Adjustments</t>
  </si>
  <si>
    <t>NON- GAAP</t>
  </si>
  <si>
    <t>Amortization of acquired technology-based inatngible assets</t>
  </si>
  <si>
    <t xml:space="preserve">Research and  development </t>
  </si>
  <si>
    <t xml:space="preserve">Sales and marketing </t>
  </si>
  <si>
    <t xml:space="preserve">General and administrative </t>
  </si>
  <si>
    <t xml:space="preserve">Amortization of acquired customer-based intangible assets </t>
  </si>
  <si>
    <t xml:space="preserve">Special charges </t>
  </si>
  <si>
    <t xml:space="preserve">Other income (expense), net </t>
  </si>
  <si>
    <t>Per share</t>
  </si>
  <si>
    <t>Share-based compensation</t>
  </si>
  <si>
    <t>Q312</t>
  </si>
  <si>
    <t>Other Statistics</t>
  </si>
  <si>
    <t>(in '000s USD except per share amounts)</t>
  </si>
  <si>
    <t>Use of Non-GAAP Financial Measures:</t>
  </si>
  <si>
    <t>The following charts provide (unaudited) reconciliations of US GAAP based financial measures to non-US GAAP based financial measures for the periods presented in the selected supplemental financial statistics:</t>
  </si>
  <si>
    <t>Balance Sheet</t>
  </si>
  <si>
    <t>Statement of Cash Flows</t>
  </si>
  <si>
    <t>(1) "Average deal size" is the average value of a deal, including license and maintenance, for transactions where the license and maintenance revenue recognized is greater than $75K.</t>
  </si>
  <si>
    <t>(2) "Deals" are measured for purposes of this assessment as a unique arrangement with the customer where license revenue recognized in the current quarter is greater than $500K or $1M.</t>
  </si>
  <si>
    <t>(3) "New account sales" are customers that the company has not done business with in the past.</t>
  </si>
  <si>
    <t>(4) "Percentage partner revenue" that comes through indirect business with OpenText’s partners, OEM channels, or resellers. This is revenue in which OpenText does not sell directly to the end-user.</t>
  </si>
  <si>
    <t>(5) For an explanation of the Non-GAAP financial measures presented in this chart and reconciliations of such measures to the most directly comparable measures calculated in accordance with GAAP, see "Use of Non-GAAP Financial Measures" in the last tab.</t>
  </si>
  <si>
    <t>(6) "Days sales outstanding" is a measure  of the average number of days that the company takes to collect revenue after a sale has been made.</t>
  </si>
  <si>
    <t>(7) Customers are classified by the general industry sector they belong to.</t>
  </si>
  <si>
    <t>(9) Certain prior period numbers may have been recalculated to conform to current period presentation.</t>
  </si>
  <si>
    <t>Public sector</t>
  </si>
  <si>
    <t xml:space="preserve">Financial </t>
  </si>
  <si>
    <t>Basic materials and conglomerates</t>
  </si>
  <si>
    <t xml:space="preserve">Services </t>
  </si>
  <si>
    <t>Q412</t>
  </si>
  <si>
    <t>Amortization of deferred charges and credits</t>
  </si>
  <si>
    <t>Three months ended June 30, 2012</t>
  </si>
  <si>
    <t>Non-GAAP EPS, diluted*</t>
  </si>
  <si>
    <t>Fiscal 2013</t>
  </si>
  <si>
    <t>Q113</t>
  </si>
  <si>
    <t>Property and equipment</t>
  </si>
  <si>
    <t>Cloud services</t>
  </si>
  <si>
    <t>Professional service and other</t>
  </si>
  <si>
    <t>N/A</t>
  </si>
  <si>
    <t>Loss on sale and write down of property &amp; equipment</t>
  </si>
  <si>
    <t>Additions of property &amp; equipment - net</t>
  </si>
  <si>
    <t>Purchase of EasyLink International Inc, net of cash acquired</t>
  </si>
  <si>
    <t>Three months ended September 30, 2012</t>
  </si>
  <si>
    <t>Fiscal 2010 to Fiscal 2013</t>
  </si>
  <si>
    <t>Three months ended December 31, 2012</t>
  </si>
  <si>
    <t>Cloud Services</t>
  </si>
  <si>
    <t>Q213</t>
  </si>
  <si>
    <t>Non-GAAP based provision for income taxes</t>
  </si>
  <si>
    <t>GAAP-based provision for (recovery of) income taxes</t>
  </si>
  <si>
    <t>GAAP-based earnings per share/ Non GAAP-based earnings per share-diluted</t>
  </si>
  <si>
    <t>GAAP-based net income</t>
  </si>
  <si>
    <t>Q313</t>
  </si>
  <si>
    <t>Three months ended March 31, 2013</t>
  </si>
  <si>
    <t>License Revenue Breakdown by Geographical Area</t>
  </si>
  <si>
    <t>Professional Services</t>
  </si>
  <si>
    <t>G &amp;A</t>
  </si>
  <si>
    <t>Research &amp; Development</t>
  </si>
  <si>
    <t>Sales &amp; Marketing</t>
  </si>
  <si>
    <t>Customer Support Revenue Breakdown by Geographical Area</t>
  </si>
  <si>
    <t>Cloud Service Revenue Breakdown by Geographical Area</t>
  </si>
  <si>
    <t>Professional Service and Other Revenue Breakdown by Geographical Area</t>
  </si>
  <si>
    <t>Purchase of Resonate KT Limited, net of cash acquired</t>
  </si>
  <si>
    <t>Total Headcount</t>
  </si>
  <si>
    <t xml:space="preserve">Headcount </t>
  </si>
  <si>
    <t>GAAP-based net income / Non-GAAP-based net income</t>
  </si>
  <si>
    <t>Non-GAAP based net income</t>
  </si>
  <si>
    <t>Amortization</t>
  </si>
  <si>
    <t>Other (income) expense</t>
  </si>
  <si>
    <t>Q413</t>
  </si>
  <si>
    <t>Three months ended June 30, 2013</t>
  </si>
  <si>
    <t>New account sales in %</t>
  </si>
  <si>
    <t>Indirect Revenue</t>
  </si>
  <si>
    <t>Purchase of ICCM Professional Services, Limited, net of cash. acquired</t>
  </si>
  <si>
    <t>Other investing activities</t>
  </si>
  <si>
    <t>Payments of dividends to shareholders</t>
  </si>
  <si>
    <t>GAAP % of Rev</t>
  </si>
  <si>
    <t>NON-GAAP % of Rev</t>
  </si>
  <si>
    <t xml:space="preserve">(1) Adjustment relates to the exclusion of share based compensation expense from our non-GAAP-based operating expenses as this expense is excluded from our internal analysis of operating results.
</t>
  </si>
  <si>
    <t xml:space="preserve">(2) Adjustment relates to the exclusion of amortization expense from our non-GAAP-based operating expenses as the timing and frequency of amortization expense is dependent on our acquisitions and is hence excluded from our internal analysis of operating results. 
</t>
  </si>
  <si>
    <t xml:space="preserve">(3) GAAP-based and Non GAAP-based gross profit stated in dollars, and gross margin stated as a percentage of revenue.
</t>
  </si>
  <si>
    <t xml:space="preserve">(4) Adjustment relates to the exclusion of Special charges from our non-GAAP-based operating expenses as Special charges are generally incurred in the aftermath of acquisitions and are not indicative or related to continuing operations and are hence excluded from our internal analysis of operating results. 
</t>
  </si>
  <si>
    <t xml:space="preserve">(5) GAAP-based and Non GAAP-based income from operations stated in dollars, and operating margin stated as a percentage of revenue.
</t>
  </si>
  <si>
    <t xml:space="preserve">(6) Adjustment relates to the exclusion of Other income (expense) from our non-GAAP-based operating expenses as Other income (expense) relates primarily to the transactional impact of foreign exchange and are generally not indicative or related to continuing operations and are hence excluded from our internal analysis of operating results. 
</t>
  </si>
  <si>
    <t xml:space="preserve">(8) Reconciliation of non-GAAP-based adjusted net income to GAAP-based net income: </t>
  </si>
  <si>
    <t>GAAP-based gross profit and gross margin (%) / 
Non-GAAP-based gross profit and gross margin (%)</t>
  </si>
  <si>
    <t>Cost of Revenues</t>
  </si>
  <si>
    <t>GAAP-based income from operations and operating margin (%) / 
Non-GAAP-based income from operations and operating margin (%)</t>
  </si>
  <si>
    <t>In addition to reporting financial results in accordance with U.S. GAAP, the Company provides certain financial measures that are not in accordance with U.S. GAAP (non-GAAP).These non-GAAP financial measures have certain limitations in that they do not have a standardized meaning and thus the Company's definition may be different from similar non-GAAP financial measures used by other companies and/or analysts and may differ from period to period. Thus it may be more difficult to compare the Company's financial performance to that of other companies. However, the Company's management compensates for these limitations by providing the relevant disclosure of the items excluded in the calculation of these non-GAAP financial measures both in its reconciliation to the U.S. GAAP financial measures and its consolidated financial statements, all of which should be considered when evaluating the Company's results.</t>
  </si>
  <si>
    <t>The Company uses these non-GAAP financial measures to supplement the information provided in its consolidated financial statements, which are presented in accordance with U.S. GAAP. The presentation of non-GAAP financial measures are not meant to be a substitute for financial measures presented in accordance with U.S. GAAP, but rather should be evaluated in conjunction with and as a supplement to such U.S. GAAP measures. OpenText strongly encourages investors to review its financial information in its entirety and not to rely on a single financial measure. The Company therefore believes that despite these limitations, it is appropriate to supplement the disclosure of the U.S. GAAP measures with certain non-GAAP measures defined below.</t>
  </si>
  <si>
    <t>Non-GAAP-based net income and non-GAAP-based EPS are calculated as net income or net income per share on a diluted basis, excluding, the amortization of acquired intangible assets, other income (expense), share-based compensation, and special charges, all net of tax. Non-GAAP-based gross profit is the arithmetical sum of GAAP-based gross profit and the amortization of acquired technology-based intangible assets. Non-GAAP-based gross margin is calculated as non-GAAP-based gross profit expressed as a percentage of revenue. Non-GAAP-based income from operations is calculated as income from operations, excluding, the amortization of acquired intangible assets, special charges, and share-based compensation. Non-GAAP-based operating margin is calculated as non-GAAP-based income from operations expressed as a percentage of revenue.</t>
  </si>
  <si>
    <t xml:space="preserve">The Company's management believes that the presentation, of the above defined non-GAAP financial measures, provides useful information to investors because they portray the financial results of the Company before the impact of certain non-operational charges. The use of the term “non-operational charge” is defined for this purpose and as expense that does not impact the ongoing operating decisions taken by the Company's management and is based upon the way the Company's management evaluates the performance of the Company's business for use in the Company's internal reports. In the course of such evaluation and for the purpose of making operating decisions, the Company's management excludes certain items from its analysis, including amortization of acquired intangible assets, restructuring costs, share-based compensation, other income (expense), and the taxation impact of these items. These items are excluded based upon the manner in which management evaluates the business of the Company and are not excluded in the sense that they may be used under U.S. GAAP. </t>
  </si>
  <si>
    <t xml:space="preserve">The Company believes the provision of supplemental non-GAAP measures allow investors to evaluate the operational and financial performance of the Company's core business using the same evaluation measures that management uses, and is therefore a useful indication of OpenText's performance or expected performance of future operations and facilitates period-to-period comparison of operating performance. As a result, the Company considers it appropriate and reasonable to provide, in addition to U.S. GAAP measures, supplementary non-GAAP financial measures that exclude certain items from the presentation of its financial results in this selected supplemental financial statistics. </t>
  </si>
  <si>
    <t>(7) Adjustment relates to differences between the GAAP-based tax provision (recovery) and a non-GAAP-based tax rate; these rate differences are due to the income tax effects of expenses that are excluded for the purpose of calculating non-GAAP-based adjusted net income.</t>
  </si>
  <si>
    <t>Non-GAAP Operating Margin*</t>
  </si>
  <si>
    <t>Dividends declared per Common Share</t>
  </si>
  <si>
    <t>Income Statement Information - Fiscal 2011 to Fiscal 2013</t>
  </si>
  <si>
    <t>Balance Sheet Information - Fiscal 2011 to Fiscal 2013</t>
  </si>
  <si>
    <t>Statement of Cash Flow - Fiscal 2011 to Fiscal 2013</t>
  </si>
  <si>
    <t>Fiscal 2011 to Fiscal 2013</t>
  </si>
  <si>
    <t xml:space="preserve">(8) Revenue is broken down by geographical area. "Americas" primarily consists of countries in North, Central and South America.  "EMEA" primarily consists of countries in Europe and the United Arab Emirates while Asia Pacific primarily consists of countries in the Asia Pacific region such as Australia, Japan, Singapore, China, and India.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</si>
</sst>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quot;$&quot;#,##0;\-&quot;$&quot;#,##0"/>
    <numFmt numFmtId="165" formatCode="&quot;$&quot;#,##0.00;\-&quot;$&quot;#,##0.00"/>
    <numFmt numFmtId="166" formatCode="_(* #,##0_);_(* \(#,##0\);_(* &quot;-&quot;??_);_(@_)"/>
    <numFmt numFmtId="167" formatCode="0.0%"/>
    <numFmt numFmtId="168" formatCode="mmmm\ dd\,\ yyyy"/>
    <numFmt numFmtId="169" formatCode="_-* #,##0.00\ [$€-1]_-;\-* #,##0.00\ [$€-1]_-;_-* &quot;-&quot;??\ [$€-1]_-"/>
    <numFmt numFmtId="170" formatCode="[$-409]d\-mmm\-yy;@"/>
    <numFmt numFmtId="171" formatCode="&quot;$&quot;#,##0.0;\-&quot;$&quot;#,##0.0"/>
    <numFmt numFmtId="172" formatCode="0.0"/>
    <numFmt numFmtId="173" formatCode="0_);\(0\)"/>
  </numFmts>
  <fonts count="4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Arial"/>
      <family val="2"/>
    </font>
    <font>
      <sz val="9"/>
      <name val="Arial"/>
      <family val="2"/>
    </font>
    <font>
      <sz val="9"/>
      <color indexed="12"/>
      <name val="Arial"/>
      <family val="2"/>
    </font>
    <font>
      <b/>
      <sz val="9"/>
      <color indexed="12"/>
      <name val="Arial"/>
      <family val="2"/>
    </font>
    <font>
      <b/>
      <u/>
      <sz val="9"/>
      <name val="Arial"/>
      <family val="2"/>
    </font>
    <font>
      <b/>
      <u/>
      <sz val="9"/>
      <color indexed="9"/>
      <name val="Arial"/>
      <family val="2"/>
    </font>
    <font>
      <b/>
      <u/>
      <sz val="7.5"/>
      <color indexed="12"/>
      <name val="Arial"/>
      <family val="2"/>
    </font>
    <font>
      <sz val="10"/>
      <name val="Arial"/>
      <family val="2"/>
    </font>
    <font>
      <u/>
      <sz val="9"/>
      <name val="Arial"/>
      <family val="2"/>
    </font>
    <font>
      <strike/>
      <sz val="10"/>
      <color indexed="10"/>
      <name val="Arial"/>
      <family val="2"/>
    </font>
    <font>
      <sz val="10"/>
      <name val="Times New Roman"/>
      <family val="1"/>
    </font>
    <font>
      <sz val="12"/>
      <name val="Tms Rmn"/>
    </font>
    <font>
      <sz val="10"/>
      <name val="Geneva"/>
    </font>
    <font>
      <b/>
      <sz val="12"/>
      <name val="Arial"/>
      <family val="2"/>
    </font>
    <font>
      <b/>
      <sz val="10"/>
      <color indexed="8"/>
      <name val="Arial"/>
      <family val="2"/>
    </font>
    <font>
      <b/>
      <sz val="10"/>
      <color indexed="39"/>
      <name val="Arial"/>
      <family val="2"/>
    </font>
    <font>
      <sz val="10"/>
      <color indexed="8"/>
      <name val="Arial"/>
      <family val="2"/>
    </font>
    <font>
      <sz val="10"/>
      <color indexed="39"/>
      <name val="Arial"/>
      <family val="2"/>
    </font>
    <font>
      <sz val="12"/>
      <name val="Arial"/>
      <family val="2"/>
    </font>
    <font>
      <b/>
      <sz val="12"/>
      <color indexed="8"/>
      <name val="Arial"/>
      <family val="2"/>
    </font>
    <font>
      <sz val="12"/>
      <color indexed="8"/>
      <name val="Arial"/>
      <family val="2"/>
    </font>
    <font>
      <b/>
      <sz val="9"/>
      <color theme="0"/>
      <name val="Arial"/>
      <family val="2"/>
    </font>
    <font>
      <sz val="10"/>
      <name val="Arial"/>
      <family val="2"/>
    </font>
    <font>
      <sz val="10"/>
      <color theme="1"/>
      <name val="Arial"/>
      <family val="2"/>
    </font>
    <font>
      <sz val="10"/>
      <name val="Arial"/>
      <family val="2"/>
    </font>
    <font>
      <b/>
      <sz val="11"/>
      <color theme="1"/>
      <name val="Calibri"/>
      <family val="2"/>
      <scheme val="minor"/>
    </font>
    <font>
      <sz val="8"/>
      <name val="Arial"/>
      <family val="2"/>
    </font>
    <font>
      <sz val="11"/>
      <name val="Calibri"/>
      <family val="2"/>
      <scheme val="minor"/>
    </font>
    <font>
      <b/>
      <sz val="9"/>
      <color theme="1"/>
      <name val="Arial"/>
      <family val="2"/>
    </font>
    <font>
      <sz val="9"/>
      <color theme="1"/>
      <name val="Arial"/>
      <family val="2"/>
    </font>
    <font>
      <sz val="11"/>
      <name val="Arial"/>
      <family val="2"/>
    </font>
    <font>
      <b/>
      <sz val="11"/>
      <color theme="1"/>
      <name val="Arial"/>
      <family val="2"/>
    </font>
    <font>
      <b/>
      <sz val="9"/>
      <color rgb="FF000000"/>
      <name val="Arial"/>
      <family val="2"/>
    </font>
    <font>
      <sz val="9"/>
      <color theme="0" tint="-0.34998626667073579"/>
      <name val="Arial"/>
      <family val="2"/>
    </font>
    <font>
      <u val="singleAccounting"/>
      <sz val="9"/>
      <name val="Arial"/>
      <family val="2"/>
    </font>
    <font>
      <b/>
      <u/>
      <sz val="9"/>
      <color indexed="12"/>
      <name val="Arial"/>
      <family val="2"/>
    </font>
    <font>
      <sz val="9"/>
      <name val="Times New Roman"/>
      <family val="1"/>
    </font>
    <font>
      <sz val="8"/>
      <name val="Times New Roman"/>
      <family val="1"/>
    </font>
    <font>
      <b/>
      <sz val="10"/>
      <name val="Arial"/>
      <family val="2"/>
    </font>
    <font>
      <b/>
      <i/>
      <sz val="9"/>
      <name val="Arial"/>
      <family val="2"/>
    </font>
    <font>
      <b/>
      <sz val="9"/>
      <color rgb="FFFF0000"/>
      <name val="Arial"/>
      <family val="2"/>
    </font>
    <font>
      <sz val="9"/>
      <color theme="1"/>
      <name val="Calibri"/>
      <family val="2"/>
      <scheme val="minor"/>
    </font>
    <font>
      <sz val="9"/>
      <name val="Calibri"/>
      <family val="2"/>
      <scheme val="minor"/>
    </font>
  </fonts>
  <fills count="15">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54"/>
        <bgColor indexed="64"/>
      </patternFill>
    </fill>
    <fill>
      <patternFill patternType="solid">
        <fgColor indexed="44"/>
        <bgColor indexed="64"/>
      </patternFill>
    </fill>
    <fill>
      <patternFill patternType="solid">
        <fgColor indexed="41"/>
      </patternFill>
    </fill>
    <fill>
      <patternFill patternType="solid">
        <fgColor indexed="22"/>
      </patternFill>
    </fill>
    <fill>
      <patternFill patternType="solid">
        <fgColor rgb="FF0070C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39997558519241921"/>
        <bgColor indexed="64"/>
      </patternFill>
    </fill>
  </fills>
  <borders count="30">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bottom style="thin">
        <color indexed="22"/>
      </bottom>
      <diagonal/>
    </border>
    <border>
      <left/>
      <right/>
      <top style="thin">
        <color indexed="22"/>
      </top>
      <bottom style="thin">
        <color indexed="22"/>
      </bottom>
      <diagonal/>
    </border>
    <border>
      <left style="medium">
        <color indexed="64"/>
      </left>
      <right style="medium">
        <color indexed="64"/>
      </right>
      <top style="medium">
        <color indexed="64"/>
      </top>
      <bottom style="thin">
        <color indexed="22"/>
      </bottom>
      <diagonal/>
    </border>
    <border>
      <left style="medium">
        <color indexed="64"/>
      </left>
      <right style="medium">
        <color indexed="64"/>
      </right>
      <top/>
      <bottom style="thin">
        <color indexed="22"/>
      </bottom>
      <diagonal/>
    </border>
    <border>
      <left style="medium">
        <color indexed="64"/>
      </left>
      <right style="medium">
        <color indexed="64"/>
      </right>
      <top style="thin">
        <color indexed="64"/>
      </top>
      <bottom style="thin">
        <color indexed="22"/>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style="medium">
        <color indexed="64"/>
      </top>
      <bottom/>
      <diagonal/>
    </border>
  </borders>
  <cellStyleXfs count="46">
    <xf numFmtId="169" fontId="0" fillId="0" borderId="0"/>
    <xf numFmtId="43" fontId="12" fillId="0" borderId="0" applyFont="0" applyFill="0" applyBorder="0" applyAlignment="0" applyProtection="0"/>
    <xf numFmtId="9" fontId="12" fillId="0" borderId="0" applyFont="0" applyFill="0" applyBorder="0" applyAlignment="0" applyProtection="0"/>
    <xf numFmtId="169" fontId="14" fillId="0" borderId="0" applyNumberFormat="0" applyFill="0" applyAlignment="0"/>
    <xf numFmtId="168" fontId="12" fillId="0" borderId="0" applyFill="0" applyBorder="0" applyAlignment="0"/>
    <xf numFmtId="43" fontId="4" fillId="0" borderId="0" applyFont="0" applyFill="0" applyBorder="0" applyAlignment="0" applyProtection="0"/>
    <xf numFmtId="3" fontId="15" fillId="0" borderId="0" applyFont="0" applyFill="0" applyBorder="0" applyAlignment="0" applyProtection="0"/>
    <xf numFmtId="44" fontId="4" fillId="0" borderId="0" applyFont="0" applyFill="0" applyBorder="0" applyAlignment="0" applyProtection="0"/>
    <xf numFmtId="169" fontId="15" fillId="0" borderId="0" applyFont="0" applyFill="0" applyBorder="0" applyAlignment="0" applyProtection="0"/>
    <xf numFmtId="1" fontId="12" fillId="0" borderId="0"/>
    <xf numFmtId="169" fontId="14" fillId="0" borderId="0"/>
    <xf numFmtId="169" fontId="16" fillId="0" borderId="0" applyNumberFormat="0" applyFill="0" applyBorder="0" applyAlignment="0" applyProtection="0"/>
    <xf numFmtId="169" fontId="12" fillId="0" borderId="0" applyFont="0" applyFill="0" applyBorder="0" applyAlignment="0" applyProtection="0"/>
    <xf numFmtId="2" fontId="17" fillId="0" borderId="0">
      <alignment horizontal="left"/>
    </xf>
    <xf numFmtId="169" fontId="18" fillId="0" borderId="13" applyNumberFormat="0" applyAlignment="0" applyProtection="0">
      <alignment horizontal="left" vertical="center"/>
    </xf>
    <xf numFmtId="169" fontId="18" fillId="0" borderId="14">
      <alignment horizontal="left" vertical="center"/>
    </xf>
    <xf numFmtId="169" fontId="12" fillId="0" borderId="0"/>
    <xf numFmtId="169" fontId="4" fillId="0" borderId="0"/>
    <xf numFmtId="9" fontId="4" fillId="0" borderId="0" applyFont="0" applyFill="0" applyBorder="0" applyAlignment="0" applyProtection="0"/>
    <xf numFmtId="4" fontId="19" fillId="3" borderId="15" applyNumberFormat="0" applyProtection="0">
      <alignment vertical="center"/>
    </xf>
    <xf numFmtId="4" fontId="20" fillId="4" borderId="15" applyNumberFormat="0" applyProtection="0">
      <alignment vertical="center"/>
    </xf>
    <xf numFmtId="169" fontId="19" fillId="4" borderId="15" applyNumberFormat="0" applyProtection="0">
      <alignment horizontal="left" vertical="top" indent="1"/>
    </xf>
    <xf numFmtId="4" fontId="19" fillId="5" borderId="0" applyNumberFormat="0" applyProtection="0">
      <alignment horizontal="left" vertical="center" indent="1"/>
    </xf>
    <xf numFmtId="4" fontId="21" fillId="6" borderId="15" applyNumberFormat="0" applyProtection="0">
      <alignment horizontal="right" vertical="center"/>
    </xf>
    <xf numFmtId="169" fontId="12" fillId="7" borderId="15" applyNumberFormat="0" applyProtection="0">
      <alignment horizontal="left" vertical="center" indent="1"/>
    </xf>
    <xf numFmtId="169" fontId="12" fillId="5" borderId="15" applyNumberFormat="0" applyProtection="0">
      <alignment horizontal="left" vertical="top" indent="1"/>
    </xf>
    <xf numFmtId="169" fontId="12" fillId="8" borderId="15" applyNumberFormat="0" applyProtection="0">
      <alignment horizontal="left" vertical="top" indent="1"/>
    </xf>
    <xf numFmtId="4" fontId="21" fillId="9" borderId="15" applyNumberFormat="0" applyProtection="0">
      <alignment horizontal="right" vertical="center"/>
    </xf>
    <xf numFmtId="4" fontId="22" fillId="9" borderId="15" applyNumberFormat="0" applyProtection="0">
      <alignment horizontal="right" vertical="center"/>
    </xf>
    <xf numFmtId="4" fontId="21" fillId="6" borderId="15" applyNumberFormat="0" applyProtection="0">
      <alignment horizontal="left" vertical="center" indent="1"/>
    </xf>
    <xf numFmtId="169" fontId="21" fillId="5" borderId="15" applyNumberFormat="0" applyProtection="0">
      <alignment horizontal="left" vertical="top" indent="1"/>
    </xf>
    <xf numFmtId="169" fontId="23" fillId="0" borderId="0"/>
    <xf numFmtId="169" fontId="21" fillId="0" borderId="0" applyNumberFormat="0" applyBorder="0" applyAlignment="0"/>
    <xf numFmtId="169" fontId="24" fillId="0" borderId="0" applyNumberFormat="0" applyBorder="0" applyAlignment="0"/>
    <xf numFmtId="169" fontId="24" fillId="0" borderId="0" applyNumberFormat="0" applyBorder="0" applyAlignment="0"/>
    <xf numFmtId="169" fontId="24" fillId="10" borderId="0" applyNumberFormat="0" applyBorder="0" applyAlignment="0"/>
    <xf numFmtId="169" fontId="25" fillId="0" borderId="0" applyNumberFormat="0" applyBorder="0" applyAlignment="0"/>
    <xf numFmtId="44" fontId="27" fillId="0" borderId="0" applyFont="0" applyFill="0" applyBorder="0" applyAlignment="0" applyProtection="0"/>
    <xf numFmtId="0" fontId="3" fillId="0" borderId="0"/>
    <xf numFmtId="169" fontId="12" fillId="0" borderId="0"/>
    <xf numFmtId="0" fontId="29" fillId="0" borderId="0"/>
    <xf numFmtId="44" fontId="12" fillId="0" borderId="0" applyFont="0" applyFill="0" applyBorder="0" applyAlignment="0" applyProtection="0"/>
    <xf numFmtId="9" fontId="1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cellStyleXfs>
  <cellXfs count="394">
    <xf numFmtId="169" fontId="0" fillId="0" borderId="0" xfId="0"/>
    <xf numFmtId="169" fontId="5" fillId="0" borderId="0" xfId="0" applyFont="1" applyAlignment="1">
      <alignment horizontal="center"/>
    </xf>
    <xf numFmtId="169" fontId="6" fillId="0" borderId="0" xfId="0" applyFont="1"/>
    <xf numFmtId="169" fontId="6" fillId="0" borderId="0" xfId="0" applyFont="1" applyAlignment="1">
      <alignment horizontal="center"/>
    </xf>
    <xf numFmtId="169" fontId="9" fillId="0" borderId="0" xfId="0" applyFont="1" applyBorder="1" applyAlignment="1">
      <alignment horizontal="center"/>
    </xf>
    <xf numFmtId="169" fontId="6" fillId="0" borderId="0" xfId="0" applyFont="1" applyBorder="1"/>
    <xf numFmtId="38" fontId="7" fillId="0" borderId="0" xfId="0" applyNumberFormat="1" applyFont="1" applyBorder="1" applyAlignment="1">
      <alignment horizontal="left" wrapText="1"/>
    </xf>
    <xf numFmtId="166" fontId="6" fillId="0" borderId="5" xfId="1" applyNumberFormat="1" applyFont="1" applyBorder="1"/>
    <xf numFmtId="166" fontId="6" fillId="0" borderId="0" xfId="1" applyNumberFormat="1" applyFont="1" applyBorder="1"/>
    <xf numFmtId="166" fontId="6" fillId="0" borderId="6" xfId="1" applyNumberFormat="1" applyFont="1" applyBorder="1"/>
    <xf numFmtId="169" fontId="5" fillId="0" borderId="0" xfId="0" applyFont="1" applyAlignment="1">
      <alignment wrapText="1"/>
    </xf>
    <xf numFmtId="166" fontId="5" fillId="0" borderId="5" xfId="1" applyNumberFormat="1" applyFont="1" applyBorder="1"/>
    <xf numFmtId="166" fontId="5" fillId="0" borderId="8" xfId="1" applyNumberFormat="1" applyFont="1" applyBorder="1"/>
    <xf numFmtId="166" fontId="6" fillId="0" borderId="9" xfId="1" applyNumberFormat="1" applyFont="1" applyBorder="1"/>
    <xf numFmtId="169" fontId="9" fillId="0" borderId="10" xfId="0" applyFont="1" applyBorder="1" applyAlignment="1">
      <alignment horizontal="center"/>
    </xf>
    <xf numFmtId="166" fontId="5" fillId="0" borderId="0" xfId="1" applyNumberFormat="1" applyFont="1" applyBorder="1"/>
    <xf numFmtId="169" fontId="5" fillId="0" borderId="0" xfId="0" applyFont="1"/>
    <xf numFmtId="166" fontId="6" fillId="0" borderId="0" xfId="1" applyNumberFormat="1" applyFont="1"/>
    <xf numFmtId="169" fontId="5" fillId="0" borderId="0" xfId="0" applyFont="1" applyBorder="1" applyAlignment="1">
      <alignment horizontal="center"/>
    </xf>
    <xf numFmtId="166" fontId="6" fillId="0" borderId="2" xfId="1" applyNumberFormat="1" applyFont="1" applyBorder="1"/>
    <xf numFmtId="166" fontId="5" fillId="2" borderId="0" xfId="1" applyNumberFormat="1" applyFont="1" applyFill="1" applyBorder="1"/>
    <xf numFmtId="166" fontId="7" fillId="0" borderId="0" xfId="1" applyNumberFormat="1" applyFont="1" applyFill="1" applyBorder="1"/>
    <xf numFmtId="169" fontId="10" fillId="11" borderId="0" xfId="0" applyFont="1" applyFill="1" applyAlignment="1">
      <alignment wrapText="1"/>
    </xf>
    <xf numFmtId="169" fontId="6" fillId="0" borderId="0" xfId="0" applyFont="1" applyFill="1" applyAlignment="1">
      <alignment horizontal="center" wrapText="1"/>
    </xf>
    <xf numFmtId="169" fontId="10" fillId="0" borderId="0" xfId="0" applyFont="1" applyFill="1" applyAlignment="1">
      <alignment wrapText="1"/>
    </xf>
    <xf numFmtId="38" fontId="7" fillId="0" borderId="0" xfId="0" applyNumberFormat="1" applyFont="1" applyFill="1" applyBorder="1" applyAlignment="1">
      <alignment horizontal="left" wrapText="1"/>
    </xf>
    <xf numFmtId="169" fontId="5" fillId="0" borderId="0" xfId="0" applyFont="1" applyFill="1" applyAlignment="1">
      <alignment wrapText="1"/>
    </xf>
    <xf numFmtId="169" fontId="13" fillId="0" borderId="0" xfId="0" applyFont="1" applyFill="1" applyAlignment="1">
      <alignment wrapText="1"/>
    </xf>
    <xf numFmtId="43" fontId="5" fillId="0" borderId="0" xfId="1" applyFont="1" applyAlignment="1">
      <alignment horizontal="center"/>
    </xf>
    <xf numFmtId="43" fontId="5" fillId="0" borderId="0" xfId="1" applyFont="1" applyFill="1" applyAlignment="1">
      <alignment wrapText="1"/>
    </xf>
    <xf numFmtId="43" fontId="6" fillId="0" borderId="0" xfId="1" applyFont="1"/>
    <xf numFmtId="169" fontId="6" fillId="0" borderId="4" xfId="0" applyFont="1" applyFill="1" applyBorder="1"/>
    <xf numFmtId="169" fontId="6" fillId="0" borderId="0" xfId="0" applyFont="1" applyFill="1" applyBorder="1"/>
    <xf numFmtId="166" fontId="6" fillId="0" borderId="5" xfId="1" applyNumberFormat="1" applyFont="1" applyFill="1" applyBorder="1"/>
    <xf numFmtId="166" fontId="6" fillId="0" borderId="6" xfId="1" applyNumberFormat="1" applyFont="1" applyFill="1" applyBorder="1"/>
    <xf numFmtId="166" fontId="5" fillId="0" borderId="19" xfId="1" applyNumberFormat="1" applyFont="1" applyFill="1" applyBorder="1"/>
    <xf numFmtId="166" fontId="8" fillId="0" borderId="0" xfId="1" applyNumberFormat="1" applyFont="1" applyFill="1" applyBorder="1"/>
    <xf numFmtId="166" fontId="5" fillId="0" borderId="6" xfId="1" applyNumberFormat="1" applyFont="1" applyFill="1" applyBorder="1"/>
    <xf numFmtId="166" fontId="5" fillId="0" borderId="5" xfId="1" applyNumberFormat="1" applyFont="1" applyFill="1" applyBorder="1"/>
    <xf numFmtId="166" fontId="5" fillId="0" borderId="19" xfId="0" applyNumberFormat="1" applyFont="1" applyFill="1" applyBorder="1"/>
    <xf numFmtId="166" fontId="8" fillId="0" borderId="0" xfId="0" applyNumberFormat="1" applyFont="1" applyFill="1" applyBorder="1"/>
    <xf numFmtId="166" fontId="5" fillId="0" borderId="8" xfId="1" applyNumberFormat="1" applyFont="1" applyFill="1" applyBorder="1"/>
    <xf numFmtId="166" fontId="6" fillId="0" borderId="9" xfId="1" applyNumberFormat="1" applyFont="1" applyFill="1" applyBorder="1"/>
    <xf numFmtId="43" fontId="5" fillId="0" borderId="8" xfId="1" applyFont="1" applyFill="1" applyBorder="1"/>
    <xf numFmtId="43" fontId="8" fillId="0" borderId="0" xfId="1" applyFont="1" applyFill="1" applyBorder="1"/>
    <xf numFmtId="169" fontId="5" fillId="0" borderId="0" xfId="0" applyNumberFormat="1" applyFont="1" applyAlignment="1">
      <alignment wrapText="1"/>
    </xf>
    <xf numFmtId="170" fontId="0" fillId="0" borderId="0" xfId="0" applyNumberFormat="1"/>
    <xf numFmtId="169" fontId="0" fillId="0" borderId="0" xfId="0" applyNumberFormat="1"/>
    <xf numFmtId="169" fontId="5" fillId="0" borderId="0" xfId="0" applyNumberFormat="1" applyFont="1" applyBorder="1" applyAlignment="1">
      <alignment horizontal="center"/>
    </xf>
    <xf numFmtId="169" fontId="9" fillId="0" borderId="10" xfId="0" applyNumberFormat="1" applyFont="1" applyBorder="1" applyAlignment="1">
      <alignment horizontal="center"/>
    </xf>
    <xf numFmtId="169" fontId="9" fillId="0" borderId="0" xfId="0" applyNumberFormat="1" applyFont="1" applyBorder="1" applyAlignment="1">
      <alignment horizontal="center"/>
    </xf>
    <xf numFmtId="170" fontId="0" fillId="0" borderId="0" xfId="0" applyNumberFormat="1" applyFill="1"/>
    <xf numFmtId="166" fontId="6" fillId="0" borderId="0" xfId="1" applyNumberFormat="1" applyFont="1" applyFill="1" applyBorder="1"/>
    <xf numFmtId="166" fontId="5" fillId="2" borderId="25" xfId="1" applyNumberFormat="1" applyFont="1" applyFill="1" applyBorder="1"/>
    <xf numFmtId="166" fontId="6" fillId="0" borderId="5" xfId="0" applyNumberFormat="1" applyFont="1" applyFill="1" applyBorder="1"/>
    <xf numFmtId="166" fontId="7" fillId="0" borderId="0" xfId="0" applyNumberFormat="1" applyFont="1" applyFill="1" applyBorder="1"/>
    <xf numFmtId="170" fontId="5" fillId="0" borderId="0" xfId="0" applyNumberFormat="1" applyFont="1" applyFill="1" applyBorder="1"/>
    <xf numFmtId="170" fontId="6" fillId="0" borderId="20" xfId="0" applyNumberFormat="1" applyFont="1" applyFill="1" applyBorder="1"/>
    <xf numFmtId="170" fontId="6" fillId="0" borderId="22" xfId="0" applyNumberFormat="1" applyFont="1" applyFill="1" applyBorder="1"/>
    <xf numFmtId="169" fontId="6" fillId="0" borderId="0" xfId="0" applyNumberFormat="1" applyFont="1"/>
    <xf numFmtId="170" fontId="6" fillId="0" borderId="0" xfId="0" applyNumberFormat="1" applyFont="1" applyFill="1" applyBorder="1"/>
    <xf numFmtId="166" fontId="6" fillId="0" borderId="23" xfId="1" applyNumberFormat="1" applyFont="1" applyFill="1" applyBorder="1"/>
    <xf numFmtId="170" fontId="6" fillId="0" borderId="21" xfId="0" applyNumberFormat="1" applyFont="1" applyFill="1" applyBorder="1" applyAlignment="1"/>
    <xf numFmtId="166" fontId="5" fillId="0" borderId="24" xfId="1" applyNumberFormat="1" applyFont="1" applyFill="1" applyBorder="1"/>
    <xf numFmtId="166" fontId="6" fillId="0" borderId="0" xfId="0" applyNumberFormat="1" applyFont="1"/>
    <xf numFmtId="166" fontId="5" fillId="0" borderId="0" xfId="0" applyNumberFormat="1" applyFont="1"/>
    <xf numFmtId="166" fontId="6" fillId="0" borderId="0" xfId="0" applyNumberFormat="1" applyFont="1" applyFill="1"/>
    <xf numFmtId="0" fontId="0" fillId="0" borderId="0" xfId="0" applyNumberFormat="1"/>
    <xf numFmtId="170" fontId="5" fillId="0" borderId="0" xfId="0" applyNumberFormat="1" applyFont="1" applyFill="1" applyBorder="1" applyAlignment="1">
      <alignment wrapText="1"/>
    </xf>
    <xf numFmtId="170" fontId="6" fillId="0" borderId="0" xfId="0" applyNumberFormat="1" applyFont="1" applyFill="1" applyBorder="1" applyAlignment="1">
      <alignment wrapText="1"/>
    </xf>
    <xf numFmtId="166" fontId="0" fillId="0" borderId="0" xfId="1" applyNumberFormat="1" applyFont="1"/>
    <xf numFmtId="0" fontId="1" fillId="0" borderId="0" xfId="17" applyNumberFormat="1" applyFont="1" applyFill="1"/>
    <xf numFmtId="0" fontId="1" fillId="0" borderId="0" xfId="17" applyNumberFormat="1" applyFont="1"/>
    <xf numFmtId="15" fontId="30" fillId="0" borderId="0" xfId="17" quotePrefix="1" applyNumberFormat="1" applyFont="1"/>
    <xf numFmtId="169" fontId="5" fillId="0" borderId="0" xfId="0" applyNumberFormat="1" applyFont="1" applyFill="1" applyAlignment="1">
      <alignment wrapText="1"/>
    </xf>
    <xf numFmtId="169" fontId="11" fillId="0" borderId="0" xfId="0" applyNumberFormat="1" applyFont="1" applyFill="1" applyAlignment="1">
      <alignment wrapText="1"/>
    </xf>
    <xf numFmtId="170" fontId="0" fillId="0" borderId="0" xfId="0" applyNumberFormat="1" applyFill="1" applyBorder="1"/>
    <xf numFmtId="169" fontId="9" fillId="0" borderId="0" xfId="0" applyFont="1" applyFill="1" applyAlignment="1">
      <alignment wrapText="1"/>
    </xf>
    <xf numFmtId="166" fontId="31" fillId="0" borderId="0" xfId="5" applyNumberFormat="1" applyFont="1" applyFill="1" applyAlignment="1">
      <alignment horizontal="center"/>
    </xf>
    <xf numFmtId="166" fontId="12" fillId="0" borderId="0" xfId="5" applyNumberFormat="1" applyFont="1" applyFill="1"/>
    <xf numFmtId="0" fontId="32" fillId="0" borderId="0" xfId="17" applyNumberFormat="1" applyFont="1" applyFill="1"/>
    <xf numFmtId="0" fontId="5" fillId="0" borderId="0" xfId="0" applyNumberFormat="1" applyFont="1"/>
    <xf numFmtId="0" fontId="33" fillId="0" borderId="0" xfId="17" applyNumberFormat="1" applyFont="1"/>
    <xf numFmtId="15" fontId="33" fillId="0" borderId="0" xfId="17" quotePrefix="1" applyNumberFormat="1" applyFont="1"/>
    <xf numFmtId="0" fontId="35" fillId="0" borderId="0" xfId="17" applyNumberFormat="1" applyFont="1" applyFill="1"/>
    <xf numFmtId="15" fontId="36" fillId="0" borderId="0" xfId="17" quotePrefix="1" applyNumberFormat="1" applyFont="1"/>
    <xf numFmtId="0" fontId="6" fillId="0" borderId="0" xfId="0" applyNumberFormat="1" applyFont="1"/>
    <xf numFmtId="0" fontId="33" fillId="0" borderId="0" xfId="0" applyNumberFormat="1" applyFont="1"/>
    <xf numFmtId="0" fontId="37" fillId="13" borderId="26" xfId="0" applyNumberFormat="1" applyFont="1" applyFill="1" applyBorder="1" applyAlignment="1"/>
    <xf numFmtId="0" fontId="37" fillId="13" borderId="12" xfId="0" applyNumberFormat="1" applyFont="1" applyFill="1" applyBorder="1" applyAlignment="1"/>
    <xf numFmtId="0" fontId="37" fillId="13" borderId="12" xfId="0" applyNumberFormat="1" applyFont="1" applyFill="1" applyBorder="1" applyAlignment="1">
      <alignment horizontal="center"/>
    </xf>
    <xf numFmtId="0" fontId="37" fillId="13" borderId="10" xfId="0" applyNumberFormat="1" applyFont="1" applyFill="1" applyBorder="1" applyAlignment="1">
      <alignment horizontal="center"/>
    </xf>
    <xf numFmtId="0" fontId="37" fillId="13" borderId="18" xfId="0" applyNumberFormat="1" applyFont="1" applyFill="1" applyBorder="1" applyAlignment="1">
      <alignment horizontal="center"/>
    </xf>
    <xf numFmtId="0" fontId="6" fillId="0" borderId="2" xfId="0" applyNumberFormat="1" applyFont="1" applyBorder="1"/>
    <xf numFmtId="0" fontId="5" fillId="0" borderId="2" xfId="0" quotePrefix="1" applyNumberFormat="1" applyFont="1" applyBorder="1" applyAlignment="1">
      <alignment horizontal="center"/>
    </xf>
    <xf numFmtId="0" fontId="6" fillId="0" borderId="2" xfId="0" applyNumberFormat="1" applyFont="1" applyFill="1" applyBorder="1" applyAlignment="1">
      <alignment horizontal="center"/>
    </xf>
    <xf numFmtId="0" fontId="6" fillId="0" borderId="0" xfId="0" applyNumberFormat="1" applyFont="1" applyFill="1" applyBorder="1" applyAlignment="1">
      <alignment horizontal="center"/>
    </xf>
    <xf numFmtId="0" fontId="6" fillId="0" borderId="3" xfId="0" applyNumberFormat="1" applyFont="1" applyFill="1" applyBorder="1" applyAlignment="1">
      <alignment horizontal="center"/>
    </xf>
    <xf numFmtId="164" fontId="6" fillId="0" borderId="2" xfId="37" applyNumberFormat="1" applyFont="1" applyFill="1" applyBorder="1" applyAlignment="1">
      <alignment horizontal="center"/>
    </xf>
    <xf numFmtId="164" fontId="6" fillId="0" borderId="0" xfId="37" applyNumberFormat="1" applyFont="1" applyFill="1" applyBorder="1" applyAlignment="1">
      <alignment horizontal="center"/>
    </xf>
    <xf numFmtId="164" fontId="6" fillId="0" borderId="3" xfId="37" applyNumberFormat="1" applyFont="1" applyFill="1" applyBorder="1" applyAlignment="1">
      <alignment horizontal="center"/>
    </xf>
    <xf numFmtId="9" fontId="6" fillId="0" borderId="2" xfId="0" applyNumberFormat="1" applyFont="1" applyFill="1" applyBorder="1" applyAlignment="1">
      <alignment horizontal="center"/>
    </xf>
    <xf numFmtId="9" fontId="6" fillId="0" borderId="0" xfId="0" applyNumberFormat="1" applyFont="1" applyFill="1" applyBorder="1" applyAlignment="1">
      <alignment horizontal="center"/>
    </xf>
    <xf numFmtId="9" fontId="6" fillId="0" borderId="3" xfId="0" applyNumberFormat="1" applyFont="1" applyFill="1" applyBorder="1" applyAlignment="1">
      <alignment horizontal="center"/>
    </xf>
    <xf numFmtId="167" fontId="6" fillId="0" borderId="2" xfId="2" applyNumberFormat="1" applyFont="1" applyFill="1" applyBorder="1" applyAlignment="1">
      <alignment horizontal="center"/>
    </xf>
    <xf numFmtId="167" fontId="6" fillId="0" borderId="0" xfId="2" applyNumberFormat="1" applyFont="1" applyFill="1" applyBorder="1" applyAlignment="1">
      <alignment horizontal="center"/>
    </xf>
    <xf numFmtId="167" fontId="6" fillId="0" borderId="3" xfId="2" applyNumberFormat="1" applyFont="1" applyFill="1" applyBorder="1" applyAlignment="1">
      <alignment horizontal="center"/>
    </xf>
    <xf numFmtId="171" fontId="6" fillId="0" borderId="2" xfId="37" applyNumberFormat="1" applyFont="1" applyFill="1" applyBorder="1" applyAlignment="1">
      <alignment horizontal="center"/>
    </xf>
    <xf numFmtId="171" fontId="6" fillId="0" borderId="0" xfId="37" applyNumberFormat="1" applyFont="1" applyFill="1" applyBorder="1" applyAlignment="1">
      <alignment horizontal="center"/>
    </xf>
    <xf numFmtId="171" fontId="6" fillId="0" borderId="3" xfId="37" applyNumberFormat="1" applyFont="1" applyFill="1" applyBorder="1" applyAlignment="1">
      <alignment horizontal="center"/>
    </xf>
    <xf numFmtId="165" fontId="6" fillId="0" borderId="2" xfId="37" applyNumberFormat="1" applyFont="1" applyFill="1" applyBorder="1" applyAlignment="1">
      <alignment horizontal="center"/>
    </xf>
    <xf numFmtId="165" fontId="6" fillId="0" borderId="0" xfId="37" applyNumberFormat="1" applyFont="1" applyFill="1" applyBorder="1" applyAlignment="1">
      <alignment horizontal="center"/>
    </xf>
    <xf numFmtId="165" fontId="6" fillId="0" borderId="3" xfId="37" applyNumberFormat="1" applyFont="1" applyFill="1" applyBorder="1" applyAlignment="1">
      <alignment horizontal="center"/>
    </xf>
    <xf numFmtId="0" fontId="6" fillId="0" borderId="2" xfId="0" applyNumberFormat="1" applyFont="1" applyBorder="1" applyAlignment="1">
      <alignment wrapText="1"/>
    </xf>
    <xf numFmtId="0" fontId="5" fillId="0" borderId="2" xfId="0" applyNumberFormat="1" applyFont="1" applyBorder="1" applyAlignment="1">
      <alignment horizontal="center" wrapText="1"/>
    </xf>
    <xf numFmtId="172" fontId="6" fillId="0" borderId="2" xfId="0" applyNumberFormat="1" applyFont="1" applyFill="1" applyBorder="1" applyAlignment="1">
      <alignment horizontal="center"/>
    </xf>
    <xf numFmtId="172" fontId="6" fillId="0" borderId="0" xfId="0" applyNumberFormat="1" applyFont="1" applyFill="1" applyBorder="1" applyAlignment="1">
      <alignment horizontal="center"/>
    </xf>
    <xf numFmtId="172" fontId="6" fillId="0" borderId="3" xfId="0" applyNumberFormat="1" applyFont="1" applyFill="1" applyBorder="1" applyAlignment="1">
      <alignment horizontal="center"/>
    </xf>
    <xf numFmtId="0" fontId="6" fillId="0" borderId="2" xfId="0" applyNumberFormat="1" applyFont="1" applyFill="1" applyBorder="1"/>
    <xf numFmtId="1" fontId="6" fillId="0" borderId="0" xfId="0" applyNumberFormat="1" applyFont="1" applyFill="1" applyBorder="1" applyAlignment="1">
      <alignment horizontal="center"/>
    </xf>
    <xf numFmtId="0" fontId="6" fillId="0" borderId="12" xfId="0" applyNumberFormat="1" applyFont="1" applyBorder="1"/>
    <xf numFmtId="0" fontId="6" fillId="0" borderId="2" xfId="0" applyNumberFormat="1" applyFont="1" applyBorder="1" applyAlignment="1">
      <alignment horizontal="center"/>
    </xf>
    <xf numFmtId="9" fontId="6" fillId="0" borderId="2" xfId="0" applyNumberFormat="1" applyFont="1" applyBorder="1" applyAlignment="1">
      <alignment horizontal="center"/>
    </xf>
    <xf numFmtId="9" fontId="6" fillId="0" borderId="0" xfId="0" applyNumberFormat="1" applyFont="1" applyBorder="1" applyAlignment="1">
      <alignment horizontal="center"/>
    </xf>
    <xf numFmtId="9" fontId="6" fillId="0" borderId="3" xfId="0" applyNumberFormat="1" applyFont="1" applyBorder="1" applyAlignment="1">
      <alignment horizontal="center"/>
    </xf>
    <xf numFmtId="0" fontId="6" fillId="0" borderId="16" xfId="0" applyNumberFormat="1" applyFont="1" applyBorder="1"/>
    <xf numFmtId="9" fontId="6" fillId="0" borderId="2" xfId="2" applyNumberFormat="1" applyFont="1" applyFill="1" applyBorder="1" applyAlignment="1">
      <alignment horizontal="center"/>
    </xf>
    <xf numFmtId="9" fontId="6" fillId="0" borderId="0" xfId="2" applyNumberFormat="1" applyFont="1" applyFill="1" applyBorder="1" applyAlignment="1">
      <alignment horizontal="center"/>
    </xf>
    <xf numFmtId="9" fontId="6" fillId="0" borderId="3" xfId="2" applyNumberFormat="1" applyFont="1" applyFill="1" applyBorder="1" applyAlignment="1">
      <alignment horizontal="center"/>
    </xf>
    <xf numFmtId="9" fontId="6" fillId="0" borderId="12" xfId="2" applyNumberFormat="1" applyFont="1" applyFill="1" applyBorder="1" applyAlignment="1">
      <alignment horizontal="center"/>
    </xf>
    <xf numFmtId="9" fontId="6" fillId="0" borderId="10" xfId="2" applyNumberFormat="1" applyFont="1" applyFill="1" applyBorder="1" applyAlignment="1">
      <alignment horizontal="center"/>
    </xf>
    <xf numFmtId="9" fontId="6" fillId="0" borderId="18" xfId="2" applyNumberFormat="1" applyFont="1" applyFill="1" applyBorder="1" applyAlignment="1">
      <alignment horizontal="center"/>
    </xf>
    <xf numFmtId="0" fontId="6" fillId="0" borderId="0" xfId="0" applyNumberFormat="1" applyFont="1" applyFill="1"/>
    <xf numFmtId="0" fontId="34" fillId="0" borderId="0" xfId="17" applyNumberFormat="1" applyFont="1"/>
    <xf numFmtId="0" fontId="6" fillId="0" borderId="0" xfId="17" applyNumberFormat="1" applyFont="1" applyFill="1"/>
    <xf numFmtId="0" fontId="34" fillId="0" borderId="0" xfId="17" applyNumberFormat="1" applyFont="1" applyFill="1"/>
    <xf numFmtId="166" fontId="6" fillId="0" borderId="0" xfId="5" applyNumberFormat="1" applyFont="1" applyFill="1"/>
    <xf numFmtId="166" fontId="6" fillId="0" borderId="0" xfId="5" applyNumberFormat="1" applyFont="1" applyFill="1" applyAlignment="1">
      <alignment horizontal="center"/>
    </xf>
    <xf numFmtId="166" fontId="5" fillId="0" borderId="1" xfId="5" applyNumberFormat="1" applyFont="1" applyFill="1" applyBorder="1" applyAlignment="1">
      <alignment horizontal="center"/>
    </xf>
    <xf numFmtId="166" fontId="5" fillId="0" borderId="1" xfId="5" applyNumberFormat="1" applyFont="1" applyFill="1" applyBorder="1" applyAlignment="1">
      <alignment horizontal="center" wrapText="1"/>
    </xf>
    <xf numFmtId="43" fontId="6" fillId="0" borderId="0" xfId="17" applyNumberFormat="1" applyFont="1" applyFill="1"/>
    <xf numFmtId="43" fontId="34" fillId="0" borderId="0" xfId="17" applyNumberFormat="1" applyFont="1" applyFill="1"/>
    <xf numFmtId="9" fontId="6" fillId="0" borderId="0" xfId="2" applyFont="1" applyFill="1"/>
    <xf numFmtId="9" fontId="34" fillId="0" borderId="0" xfId="2" applyFont="1" applyFill="1"/>
    <xf numFmtId="43" fontId="6" fillId="0" borderId="0" xfId="5" applyFont="1" applyFill="1"/>
    <xf numFmtId="43" fontId="34" fillId="0" borderId="0" xfId="5" applyFont="1" applyFill="1"/>
    <xf numFmtId="0" fontId="38" fillId="0" borderId="0" xfId="17" applyNumberFormat="1" applyFont="1"/>
    <xf numFmtId="0" fontId="38" fillId="0" borderId="0" xfId="17" applyNumberFormat="1" applyFont="1" applyFill="1"/>
    <xf numFmtId="0" fontId="6" fillId="0" borderId="0" xfId="17" applyNumberFormat="1" applyFont="1"/>
    <xf numFmtId="166" fontId="6" fillId="0" borderId="0" xfId="5" applyNumberFormat="1" applyFont="1"/>
    <xf numFmtId="15" fontId="33" fillId="0" borderId="0" xfId="17" applyNumberFormat="1" applyFont="1"/>
    <xf numFmtId="169" fontId="40" fillId="0" borderId="0" xfId="0" applyFont="1" applyFill="1" applyAlignment="1">
      <alignment wrapText="1"/>
    </xf>
    <xf numFmtId="167" fontId="6" fillId="0" borderId="0" xfId="2" applyNumberFormat="1" applyFont="1"/>
    <xf numFmtId="9" fontId="6" fillId="0" borderId="0" xfId="2" applyFont="1"/>
    <xf numFmtId="169" fontId="6" fillId="0" borderId="0" xfId="0" applyFont="1" applyFill="1"/>
    <xf numFmtId="38" fontId="9" fillId="0" borderId="0" xfId="0" applyNumberFormat="1" applyFont="1" applyFill="1" applyAlignment="1">
      <alignment wrapText="1"/>
    </xf>
    <xf numFmtId="38" fontId="10" fillId="0" borderId="0" xfId="0" applyNumberFormat="1" applyFont="1" applyFill="1" applyAlignment="1">
      <alignment wrapText="1"/>
    </xf>
    <xf numFmtId="166" fontId="41" fillId="0" borderId="0" xfId="1" applyNumberFormat="1" applyFont="1" applyFill="1" applyBorder="1" applyAlignment="1"/>
    <xf numFmtId="0" fontId="5" fillId="13" borderId="26" xfId="0" applyNumberFormat="1" applyFont="1" applyFill="1" applyBorder="1" applyAlignment="1">
      <alignment wrapText="1"/>
    </xf>
    <xf numFmtId="0" fontId="5" fillId="13" borderId="26" xfId="0" quotePrefix="1" applyNumberFormat="1" applyFont="1" applyFill="1" applyBorder="1" applyAlignment="1">
      <alignment horizontal="center"/>
    </xf>
    <xf numFmtId="0" fontId="5" fillId="13" borderId="26" xfId="0" applyNumberFormat="1" applyFont="1" applyFill="1" applyBorder="1" applyAlignment="1"/>
    <xf numFmtId="0" fontId="34" fillId="0" borderId="0" xfId="17" applyNumberFormat="1" applyFont="1" applyAlignment="1">
      <alignment horizontal="left" vertical="top" wrapText="1"/>
    </xf>
    <xf numFmtId="0" fontId="6" fillId="0" borderId="0" xfId="17" applyNumberFormat="1" applyFont="1" applyAlignment="1">
      <alignment wrapText="1"/>
    </xf>
    <xf numFmtId="169" fontId="9" fillId="0" borderId="10" xfId="0" applyFont="1" applyFill="1" applyBorder="1" applyAlignment="1">
      <alignment horizontal="center"/>
    </xf>
    <xf numFmtId="166" fontId="5" fillId="0" borderId="25" xfId="1" applyNumberFormat="1" applyFont="1" applyFill="1" applyBorder="1"/>
    <xf numFmtId="166" fontId="6" fillId="0" borderId="2" xfId="1" applyNumberFormat="1" applyFont="1" applyFill="1" applyBorder="1"/>
    <xf numFmtId="169" fontId="9" fillId="0" borderId="10" xfId="0" applyNumberFormat="1" applyFont="1" applyFill="1" applyBorder="1" applyAlignment="1">
      <alignment horizontal="center"/>
    </xf>
    <xf numFmtId="169" fontId="0" fillId="0" borderId="0" xfId="0" applyNumberFormat="1" applyFill="1"/>
    <xf numFmtId="0" fontId="33" fillId="0" borderId="10" xfId="0" applyNumberFormat="1" applyFont="1" applyBorder="1"/>
    <xf numFmtId="9" fontId="6" fillId="0" borderId="10" xfId="0" applyNumberFormat="1" applyFont="1" applyFill="1" applyBorder="1" applyAlignment="1">
      <alignment horizontal="center"/>
    </xf>
    <xf numFmtId="166" fontId="6" fillId="0" borderId="0" xfId="1" applyNumberFormat="1" applyFont="1" applyFill="1" applyAlignment="1">
      <alignment wrapText="1"/>
    </xf>
    <xf numFmtId="166" fontId="6" fillId="0" borderId="0" xfId="1" applyNumberFormat="1" applyFont="1" applyAlignment="1">
      <alignment horizontal="center"/>
    </xf>
    <xf numFmtId="166" fontId="6" fillId="0" borderId="0" xfId="1" applyNumberFormat="1" applyFont="1" applyFill="1" applyAlignment="1">
      <alignment horizontal="center" wrapText="1"/>
    </xf>
    <xf numFmtId="166" fontId="6" fillId="0" borderId="0" xfId="1" applyNumberFormat="1" applyFont="1" applyBorder="1" applyAlignment="1">
      <alignment horizontal="center"/>
    </xf>
    <xf numFmtId="166" fontId="5" fillId="0" borderId="0" xfId="1" applyNumberFormat="1" applyFont="1" applyAlignment="1">
      <alignment horizontal="center"/>
    </xf>
    <xf numFmtId="166" fontId="5" fillId="0" borderId="0" xfId="1" applyNumberFormat="1" applyFont="1" applyBorder="1" applyAlignment="1">
      <alignment horizontal="center"/>
    </xf>
    <xf numFmtId="166" fontId="7" fillId="0" borderId="0" xfId="1" applyNumberFormat="1" applyFont="1" applyFill="1" applyBorder="1" applyAlignment="1">
      <alignment horizontal="left" wrapText="1"/>
    </xf>
    <xf numFmtId="169" fontId="9" fillId="0" borderId="10" xfId="39" applyFont="1" applyBorder="1" applyAlignment="1">
      <alignment horizontal="center"/>
    </xf>
    <xf numFmtId="166" fontId="9" fillId="0" borderId="0" xfId="1" applyNumberFormat="1" applyFont="1" applyFill="1" applyBorder="1" applyAlignment="1">
      <alignment horizontal="center"/>
    </xf>
    <xf numFmtId="166" fontId="9" fillId="0" borderId="0" xfId="1" applyNumberFormat="1" applyFont="1" applyBorder="1" applyAlignment="1">
      <alignment horizontal="center"/>
    </xf>
    <xf numFmtId="166" fontId="6" fillId="0" borderId="4" xfId="1" applyNumberFormat="1" applyFont="1" applyBorder="1"/>
    <xf numFmtId="166" fontId="6" fillId="0" borderId="4" xfId="1" applyNumberFormat="1" applyFont="1" applyFill="1" applyBorder="1"/>
    <xf numFmtId="169" fontId="5" fillId="0" borderId="0" xfId="0" applyFont="1" applyFill="1" applyAlignment="1">
      <alignment horizontal="center"/>
    </xf>
    <xf numFmtId="169" fontId="0" fillId="0" borderId="0" xfId="39" applyFont="1"/>
    <xf numFmtId="169" fontId="6" fillId="0" borderId="0" xfId="39" applyFont="1" applyFill="1" applyAlignment="1">
      <alignment wrapText="1"/>
    </xf>
    <xf numFmtId="170" fontId="6" fillId="0" borderId="20" xfId="0" applyNumberFormat="1" applyFont="1" applyFill="1" applyBorder="1" applyAlignment="1"/>
    <xf numFmtId="169" fontId="12" fillId="0" borderId="0" xfId="0" applyNumberFormat="1" applyFont="1"/>
    <xf numFmtId="169" fontId="43" fillId="0" borderId="0" xfId="0" applyNumberFormat="1" applyFont="1" applyAlignment="1">
      <alignment horizontal="center"/>
    </xf>
    <xf numFmtId="166" fontId="6" fillId="0" borderId="5" xfId="1" applyNumberFormat="1" applyFont="1" applyFill="1" applyBorder="1" applyAlignment="1">
      <alignment horizontal="right"/>
    </xf>
    <xf numFmtId="166" fontId="7" fillId="0" borderId="0" xfId="1" applyNumberFormat="1" applyFont="1" applyFill="1" applyBorder="1" applyAlignment="1">
      <alignment horizontal="right"/>
    </xf>
    <xf numFmtId="164" fontId="6" fillId="0" borderId="17" xfId="37" applyNumberFormat="1" applyFont="1" applyFill="1" applyBorder="1" applyAlignment="1">
      <alignment horizontal="center"/>
    </xf>
    <xf numFmtId="0" fontId="6" fillId="0" borderId="3" xfId="0" quotePrefix="1" applyNumberFormat="1" applyFont="1" applyBorder="1" applyAlignment="1">
      <alignment horizontal="center"/>
    </xf>
    <xf numFmtId="9" fontId="6" fillId="0" borderId="3" xfId="2" quotePrefix="1" applyFont="1" applyBorder="1" applyAlignment="1">
      <alignment horizontal="center"/>
    </xf>
    <xf numFmtId="1" fontId="6" fillId="0" borderId="3" xfId="0" applyNumberFormat="1" applyFont="1" applyFill="1" applyBorder="1" applyAlignment="1">
      <alignment horizontal="center"/>
    </xf>
    <xf numFmtId="0" fontId="5" fillId="13" borderId="27" xfId="0" quotePrefix="1" applyNumberFormat="1" applyFont="1" applyFill="1" applyBorder="1" applyAlignment="1">
      <alignment horizontal="center"/>
    </xf>
    <xf numFmtId="9" fontId="6" fillId="0" borderId="3" xfId="2" applyFont="1" applyBorder="1" applyAlignment="1">
      <alignment horizontal="center"/>
    </xf>
    <xf numFmtId="9" fontId="6" fillId="0" borderId="3" xfId="2" applyFont="1" applyFill="1" applyBorder="1" applyAlignment="1">
      <alignment horizontal="center"/>
    </xf>
    <xf numFmtId="9" fontId="6" fillId="0" borderId="18" xfId="2" applyFont="1" applyFill="1" applyBorder="1" applyAlignment="1">
      <alignment horizontal="center"/>
    </xf>
    <xf numFmtId="166" fontId="12" fillId="0" borderId="0" xfId="5" applyNumberFormat="1" applyFont="1" applyFill="1" applyProtection="1"/>
    <xf numFmtId="166" fontId="31" fillId="0" borderId="0" xfId="5" applyNumberFormat="1" applyFont="1" applyFill="1" applyAlignment="1" applyProtection="1">
      <alignment horizontal="center"/>
    </xf>
    <xf numFmtId="15" fontId="30" fillId="0" borderId="0" xfId="17" quotePrefix="1" applyNumberFormat="1" applyFont="1" applyProtection="1"/>
    <xf numFmtId="0" fontId="32" fillId="0" borderId="0" xfId="17" applyNumberFormat="1" applyFont="1" applyFill="1" applyProtection="1"/>
    <xf numFmtId="0" fontId="34" fillId="0" borderId="0" xfId="17" applyNumberFormat="1" applyFont="1" applyProtection="1"/>
    <xf numFmtId="0" fontId="6" fillId="0" borderId="0" xfId="17" applyNumberFormat="1" applyFont="1" applyFill="1" applyProtection="1"/>
    <xf numFmtId="166" fontId="6" fillId="0" borderId="0" xfId="5" applyNumberFormat="1" applyFont="1" applyFill="1" applyProtection="1"/>
    <xf numFmtId="166" fontId="6" fillId="0" borderId="0" xfId="5" applyNumberFormat="1" applyFont="1" applyFill="1" applyAlignment="1" applyProtection="1">
      <alignment horizontal="center"/>
    </xf>
    <xf numFmtId="166" fontId="6" fillId="0" borderId="1" xfId="5" applyNumberFormat="1" applyFont="1" applyFill="1" applyBorder="1" applyProtection="1"/>
    <xf numFmtId="0" fontId="33" fillId="0" borderId="0" xfId="17" applyNumberFormat="1" applyFont="1" applyProtection="1"/>
    <xf numFmtId="166" fontId="34" fillId="0" borderId="0" xfId="1" applyNumberFormat="1" applyFont="1" applyProtection="1"/>
    <xf numFmtId="43" fontId="6" fillId="0" borderId="0" xfId="17" applyNumberFormat="1" applyFont="1" applyFill="1" applyProtection="1"/>
    <xf numFmtId="166" fontId="6" fillId="0" borderId="0" xfId="1" applyNumberFormat="1" applyFont="1" applyFill="1" applyProtection="1"/>
    <xf numFmtId="166" fontId="6" fillId="0" borderId="14" xfId="5" applyNumberFormat="1" applyFont="1" applyFill="1" applyBorder="1" applyProtection="1"/>
    <xf numFmtId="166" fontId="34" fillId="0" borderId="14" xfId="1" applyNumberFormat="1" applyFont="1" applyBorder="1" applyProtection="1"/>
    <xf numFmtId="166" fontId="6" fillId="0" borderId="0" xfId="1" applyNumberFormat="1" applyFont="1" applyFill="1" applyBorder="1" applyProtection="1"/>
    <xf numFmtId="166" fontId="6" fillId="0" borderId="0" xfId="5" applyNumberFormat="1" applyFont="1" applyFill="1" applyBorder="1" applyProtection="1"/>
    <xf numFmtId="9" fontId="6" fillId="0" borderId="0" xfId="2" applyFont="1" applyFill="1" applyProtection="1"/>
    <xf numFmtId="166" fontId="6" fillId="0" borderId="28" xfId="5" applyNumberFormat="1" applyFont="1" applyFill="1" applyBorder="1" applyProtection="1"/>
    <xf numFmtId="166" fontId="34" fillId="0" borderId="28" xfId="1" applyNumberFormat="1" applyFont="1" applyBorder="1" applyProtection="1"/>
    <xf numFmtId="37" fontId="6" fillId="0" borderId="28" xfId="5" applyNumberFormat="1" applyFont="1" applyFill="1" applyBorder="1" applyProtection="1"/>
    <xf numFmtId="44" fontId="6" fillId="0" borderId="0" xfId="7" applyFont="1" applyFill="1" applyProtection="1"/>
    <xf numFmtId="43" fontId="6" fillId="0" borderId="0" xfId="5" applyNumberFormat="1" applyFont="1" applyFill="1" applyProtection="1"/>
    <xf numFmtId="44" fontId="34" fillId="0" borderId="0" xfId="1" applyNumberFormat="1" applyFont="1" applyProtection="1"/>
    <xf numFmtId="44" fontId="34" fillId="0" borderId="0" xfId="37" applyFont="1" applyProtection="1"/>
    <xf numFmtId="43" fontId="6" fillId="0" borderId="0" xfId="5" applyFont="1" applyFill="1" applyProtection="1"/>
    <xf numFmtId="0" fontId="38" fillId="0" borderId="0" xfId="17" applyNumberFormat="1" applyFont="1" applyProtection="1"/>
    <xf numFmtId="169" fontId="6" fillId="0" borderId="0" xfId="0" applyFont="1" applyAlignment="1" applyProtection="1">
      <alignment horizontal="left" vertical="top" wrapText="1"/>
    </xf>
    <xf numFmtId="0" fontId="34" fillId="0" borderId="0" xfId="17" applyNumberFormat="1" applyFont="1" applyAlignment="1" applyProtection="1">
      <alignment horizontal="left" vertical="top" wrapText="1"/>
    </xf>
    <xf numFmtId="0" fontId="6" fillId="0" borderId="0" xfId="17" applyNumberFormat="1" applyFont="1" applyFill="1" applyAlignment="1" applyProtection="1">
      <alignment horizontal="left" vertical="top" wrapText="1"/>
    </xf>
    <xf numFmtId="0" fontId="6" fillId="0" borderId="0" xfId="17" applyNumberFormat="1" applyFont="1" applyFill="1" applyAlignment="1" applyProtection="1">
      <alignment horizontal="center"/>
    </xf>
    <xf numFmtId="169" fontId="6" fillId="0" borderId="0" xfId="0" applyFont="1" applyAlignment="1" applyProtection="1">
      <alignment wrapText="1"/>
    </xf>
    <xf numFmtId="0" fontId="6" fillId="0" borderId="0" xfId="17" applyNumberFormat="1" applyFont="1" applyAlignment="1" applyProtection="1">
      <alignment wrapText="1"/>
    </xf>
    <xf numFmtId="0" fontId="6" fillId="0" borderId="0" xfId="17" applyNumberFormat="1" applyFont="1" applyFill="1" applyAlignment="1" applyProtection="1">
      <alignment wrapText="1"/>
    </xf>
    <xf numFmtId="0" fontId="6" fillId="0" borderId="0" xfId="17" applyNumberFormat="1" applyFont="1" applyProtection="1"/>
    <xf numFmtId="166" fontId="39" fillId="0" borderId="0" xfId="5" applyNumberFormat="1" applyFont="1" applyFill="1" applyAlignment="1" applyProtection="1">
      <alignment horizontal="center"/>
    </xf>
    <xf numFmtId="166" fontId="39" fillId="0" borderId="0" xfId="5" applyNumberFormat="1" applyFont="1" applyFill="1" applyProtection="1"/>
    <xf numFmtId="43" fontId="6" fillId="0" borderId="0" xfId="1" applyFont="1" applyFill="1" applyProtection="1"/>
    <xf numFmtId="0" fontId="6" fillId="0" borderId="0" xfId="0" applyNumberFormat="1" applyFont="1" applyProtection="1"/>
    <xf numFmtId="166" fontId="6" fillId="0" borderId="0" xfId="1" applyNumberFormat="1" applyFont="1" applyProtection="1"/>
    <xf numFmtId="43" fontId="6" fillId="0" borderId="0" xfId="1" applyNumberFormat="1" applyFont="1" applyProtection="1"/>
    <xf numFmtId="166" fontId="6" fillId="0" borderId="28" xfId="1" applyNumberFormat="1" applyFont="1" applyFill="1" applyBorder="1" applyProtection="1"/>
    <xf numFmtId="43" fontId="6" fillId="0" borderId="28" xfId="1" applyNumberFormat="1" applyFont="1" applyFill="1" applyBorder="1" applyProtection="1"/>
    <xf numFmtId="166" fontId="6" fillId="0" borderId="28" xfId="1" applyNumberFormat="1" applyFont="1" applyBorder="1" applyProtection="1"/>
    <xf numFmtId="43" fontId="6" fillId="0" borderId="28" xfId="1" applyNumberFormat="1" applyFont="1" applyBorder="1" applyProtection="1"/>
    <xf numFmtId="39" fontId="6" fillId="0" borderId="28" xfId="5" applyNumberFormat="1" applyFont="1" applyFill="1" applyBorder="1" applyProtection="1"/>
    <xf numFmtId="43" fontId="6" fillId="0" borderId="28" xfId="5" applyNumberFormat="1" applyFont="1" applyFill="1" applyBorder="1" applyProtection="1"/>
    <xf numFmtId="0" fontId="37" fillId="13" borderId="26" xfId="0" applyNumberFormat="1" applyFont="1" applyFill="1" applyBorder="1" applyAlignment="1">
      <alignment horizontal="center"/>
    </xf>
    <xf numFmtId="0" fontId="37" fillId="13" borderId="13" xfId="0" applyNumberFormat="1" applyFont="1" applyFill="1" applyBorder="1" applyAlignment="1">
      <alignment horizontal="center"/>
    </xf>
    <xf numFmtId="0" fontId="37" fillId="13" borderId="27" xfId="0" applyNumberFormat="1" applyFont="1" applyFill="1" applyBorder="1" applyAlignment="1">
      <alignment horizontal="center"/>
    </xf>
    <xf numFmtId="169" fontId="6" fillId="0" borderId="0" xfId="0" applyFont="1" applyAlignment="1">
      <alignment wrapText="1"/>
    </xf>
    <xf numFmtId="169" fontId="6" fillId="0" borderId="0" xfId="0" applyFont="1" applyFill="1" applyAlignment="1">
      <alignment wrapText="1"/>
    </xf>
    <xf numFmtId="0" fontId="37" fillId="13" borderId="26" xfId="0" applyNumberFormat="1" applyFont="1" applyFill="1" applyBorder="1" applyAlignment="1">
      <alignment horizontal="center"/>
    </xf>
    <xf numFmtId="0" fontId="37" fillId="13" borderId="13" xfId="0" applyNumberFormat="1" applyFont="1" applyFill="1" applyBorder="1" applyAlignment="1">
      <alignment horizontal="center"/>
    </xf>
    <xf numFmtId="0" fontId="37" fillId="13" borderId="27" xfId="0" applyNumberFormat="1" applyFont="1" applyFill="1" applyBorder="1" applyAlignment="1">
      <alignment horizontal="center"/>
    </xf>
    <xf numFmtId="170" fontId="6" fillId="0" borderId="22" xfId="0" applyNumberFormat="1" applyFont="1" applyFill="1" applyBorder="1" applyProtection="1">
      <protection locked="0"/>
    </xf>
    <xf numFmtId="166" fontId="5" fillId="0" borderId="24" xfId="1" applyNumberFormat="1" applyFont="1" applyFill="1" applyBorder="1" applyProtection="1">
      <protection locked="0"/>
    </xf>
    <xf numFmtId="0" fontId="37" fillId="13" borderId="26" xfId="0" applyNumberFormat="1" applyFont="1" applyFill="1" applyBorder="1" applyAlignment="1">
      <alignment horizontal="center"/>
    </xf>
    <xf numFmtId="0" fontId="37" fillId="13" borderId="13" xfId="0" applyNumberFormat="1" applyFont="1" applyFill="1" applyBorder="1" applyAlignment="1">
      <alignment horizontal="center"/>
    </xf>
    <xf numFmtId="0" fontId="37" fillId="13" borderId="27" xfId="0" applyNumberFormat="1" applyFont="1" applyFill="1" applyBorder="1" applyAlignment="1">
      <alignment horizontal="center"/>
    </xf>
    <xf numFmtId="9" fontId="6" fillId="0" borderId="29" xfId="2" applyNumberFormat="1" applyFont="1" applyFill="1" applyBorder="1" applyAlignment="1">
      <alignment horizontal="center"/>
    </xf>
    <xf numFmtId="0" fontId="44" fillId="13" borderId="26" xfId="0" applyNumberFormat="1" applyFont="1" applyFill="1" applyBorder="1" applyAlignment="1"/>
    <xf numFmtId="0" fontId="37" fillId="13" borderId="26" xfId="0" applyNumberFormat="1" applyFont="1" applyFill="1" applyBorder="1" applyAlignment="1">
      <alignment horizontal="center"/>
    </xf>
    <xf numFmtId="0" fontId="37" fillId="13" borderId="13" xfId="0" applyNumberFormat="1" applyFont="1" applyFill="1" applyBorder="1" applyAlignment="1">
      <alignment horizontal="center"/>
    </xf>
    <xf numFmtId="0" fontId="37" fillId="13" borderId="27" xfId="0" applyNumberFormat="1" applyFont="1" applyFill="1" applyBorder="1" applyAlignment="1">
      <alignment horizontal="center"/>
    </xf>
    <xf numFmtId="3" fontId="6" fillId="0" borderId="2" xfId="37" applyNumberFormat="1" applyFont="1" applyFill="1" applyBorder="1" applyAlignment="1" applyProtection="1">
      <alignment horizontal="center"/>
      <protection locked="0"/>
    </xf>
    <xf numFmtId="3" fontId="5" fillId="13" borderId="26" xfId="37" applyNumberFormat="1" applyFont="1" applyFill="1" applyBorder="1" applyAlignment="1" applyProtection="1">
      <alignment horizontal="center"/>
      <protection locked="0"/>
    </xf>
    <xf numFmtId="3" fontId="6" fillId="0" borderId="0" xfId="37" applyNumberFormat="1" applyFont="1" applyFill="1" applyBorder="1" applyAlignment="1" applyProtection="1">
      <alignment horizontal="center"/>
      <protection locked="0"/>
    </xf>
    <xf numFmtId="3" fontId="5" fillId="13" borderId="27" xfId="37" applyNumberFormat="1" applyFont="1" applyFill="1" applyBorder="1" applyAlignment="1" applyProtection="1">
      <alignment horizontal="center"/>
      <protection locked="0"/>
    </xf>
    <xf numFmtId="3" fontId="6" fillId="0" borderId="29" xfId="37" applyNumberFormat="1" applyFont="1" applyFill="1" applyBorder="1" applyAlignment="1" applyProtection="1">
      <alignment horizontal="center"/>
      <protection locked="0"/>
    </xf>
    <xf numFmtId="3" fontId="5" fillId="13" borderId="13" xfId="37" applyNumberFormat="1" applyFont="1" applyFill="1" applyBorder="1" applyAlignment="1" applyProtection="1">
      <alignment horizontal="center"/>
      <protection locked="0"/>
    </xf>
    <xf numFmtId="3" fontId="6" fillId="0" borderId="17" xfId="37" applyNumberFormat="1" applyFont="1" applyFill="1" applyBorder="1" applyAlignment="1" applyProtection="1">
      <alignment horizontal="center"/>
      <protection locked="0"/>
    </xf>
    <xf numFmtId="3" fontId="6" fillId="0" borderId="3" xfId="37" applyNumberFormat="1" applyFont="1" applyFill="1" applyBorder="1" applyAlignment="1" applyProtection="1">
      <alignment horizontal="center"/>
      <protection locked="0"/>
    </xf>
    <xf numFmtId="0" fontId="37" fillId="13" borderId="26" xfId="0" applyNumberFormat="1" applyFont="1" applyFill="1" applyBorder="1" applyAlignment="1">
      <alignment horizontal="center"/>
    </xf>
    <xf numFmtId="0" fontId="37" fillId="13" borderId="13" xfId="0" applyNumberFormat="1" applyFont="1" applyFill="1" applyBorder="1" applyAlignment="1">
      <alignment horizontal="center"/>
    </xf>
    <xf numFmtId="0" fontId="6" fillId="14" borderId="2" xfId="0" applyNumberFormat="1" applyFont="1" applyFill="1" applyBorder="1"/>
    <xf numFmtId="0" fontId="5" fillId="14" borderId="2" xfId="0" quotePrefix="1" applyNumberFormat="1" applyFont="1" applyFill="1" applyBorder="1" applyAlignment="1">
      <alignment horizontal="center"/>
    </xf>
    <xf numFmtId="172" fontId="6" fillId="14" borderId="0" xfId="0" applyNumberFormat="1" applyFont="1" applyFill="1" applyBorder="1" applyAlignment="1">
      <alignment horizontal="center"/>
    </xf>
    <xf numFmtId="172" fontId="6" fillId="14" borderId="3" xfId="0" quotePrefix="1" applyNumberFormat="1" applyFont="1" applyFill="1" applyBorder="1" applyAlignment="1">
      <alignment horizontal="center"/>
    </xf>
    <xf numFmtId="172" fontId="6" fillId="14" borderId="3" xfId="0" applyNumberFormat="1" applyFont="1" applyFill="1" applyBorder="1" applyAlignment="1">
      <alignment horizontal="center"/>
    </xf>
    <xf numFmtId="172" fontId="6" fillId="14" borderId="2" xfId="0" applyNumberFormat="1" applyFont="1" applyFill="1" applyBorder="1" applyAlignment="1">
      <alignment horizontal="center"/>
    </xf>
    <xf numFmtId="0" fontId="6" fillId="14" borderId="0" xfId="0" applyNumberFormat="1" applyFont="1" applyFill="1"/>
    <xf numFmtId="0" fontId="5" fillId="13" borderId="2" xfId="0" quotePrefix="1" applyNumberFormat="1" applyFont="1" applyFill="1" applyBorder="1" applyAlignment="1">
      <alignment horizontal="center"/>
    </xf>
    <xf numFmtId="3" fontId="6" fillId="14" borderId="0" xfId="37" applyNumberFormat="1" applyFont="1" applyFill="1" applyBorder="1" applyAlignment="1" applyProtection="1">
      <alignment horizontal="center"/>
      <protection locked="0"/>
    </xf>
    <xf numFmtId="0" fontId="6" fillId="14" borderId="16" xfId="0" applyNumberFormat="1" applyFont="1" applyFill="1" applyBorder="1"/>
    <xf numFmtId="3" fontId="6" fillId="14" borderId="29" xfId="37" applyNumberFormat="1" applyFont="1" applyFill="1" applyBorder="1" applyAlignment="1" applyProtection="1">
      <alignment horizontal="center"/>
      <protection locked="0"/>
    </xf>
    <xf numFmtId="3" fontId="6" fillId="14" borderId="17" xfId="37" applyNumberFormat="1" applyFont="1" applyFill="1" applyBorder="1" applyAlignment="1" applyProtection="1">
      <alignment horizontal="center"/>
      <protection locked="0"/>
    </xf>
    <xf numFmtId="3" fontId="6" fillId="14" borderId="3" xfId="37" applyNumberFormat="1" applyFont="1" applyFill="1" applyBorder="1" applyAlignment="1" applyProtection="1">
      <alignment horizontal="center"/>
      <protection locked="0"/>
    </xf>
    <xf numFmtId="9" fontId="6" fillId="0" borderId="10" xfId="0" applyNumberFormat="1" applyFont="1" applyBorder="1" applyAlignment="1">
      <alignment horizontal="center"/>
    </xf>
    <xf numFmtId="9" fontId="6" fillId="0" borderId="18" xfId="2" applyFont="1" applyBorder="1" applyAlignment="1">
      <alignment horizontal="center"/>
    </xf>
    <xf numFmtId="0" fontId="5" fillId="13" borderId="16" xfId="0" quotePrefix="1" applyNumberFormat="1" applyFont="1" applyFill="1" applyBorder="1" applyAlignment="1">
      <alignment horizontal="center"/>
    </xf>
    <xf numFmtId="3" fontId="6" fillId="14" borderId="1" xfId="37" applyNumberFormat="1" applyFont="1" applyFill="1" applyBorder="1" applyAlignment="1" applyProtection="1">
      <alignment horizontal="center"/>
      <protection locked="0"/>
    </xf>
    <xf numFmtId="3" fontId="6" fillId="14" borderId="7" xfId="37" applyNumberFormat="1" applyFont="1" applyFill="1" applyBorder="1" applyAlignment="1" applyProtection="1">
      <alignment horizontal="center"/>
      <protection locked="0"/>
    </xf>
    <xf numFmtId="0" fontId="45" fillId="0" borderId="0" xfId="0" applyNumberFormat="1" applyFont="1"/>
    <xf numFmtId="0" fontId="5" fillId="13" borderId="18" xfId="0" quotePrefix="1" applyNumberFormat="1" applyFont="1" applyFill="1" applyBorder="1" applyAlignment="1">
      <alignment horizontal="center"/>
    </xf>
    <xf numFmtId="0" fontId="34" fillId="0" borderId="0" xfId="17" applyNumberFormat="1" applyFont="1" applyAlignment="1">
      <alignment wrapText="1"/>
    </xf>
    <xf numFmtId="173" fontId="6" fillId="0" borderId="0" xfId="5" quotePrefix="1" applyNumberFormat="1" applyFont="1" applyFill="1" applyAlignment="1" applyProtection="1">
      <alignment horizontal="center"/>
      <protection locked="0"/>
    </xf>
    <xf numFmtId="173" fontId="6" fillId="0" borderId="0" xfId="5" applyNumberFormat="1" applyFont="1" applyFill="1" applyAlignment="1" applyProtection="1">
      <alignment horizontal="center"/>
      <protection locked="0"/>
    </xf>
    <xf numFmtId="173" fontId="6" fillId="0" borderId="14" xfId="5" applyNumberFormat="1" applyFont="1" applyFill="1" applyBorder="1" applyAlignment="1" applyProtection="1">
      <alignment horizontal="center"/>
      <protection locked="0"/>
    </xf>
    <xf numFmtId="173" fontId="6" fillId="0" borderId="28" xfId="5" quotePrefix="1" applyNumberFormat="1" applyFont="1" applyFill="1" applyBorder="1" applyAlignment="1" applyProtection="1">
      <alignment horizontal="center"/>
      <protection locked="0"/>
    </xf>
    <xf numFmtId="0" fontId="46" fillId="0" borderId="0" xfId="17" applyNumberFormat="1" applyFont="1"/>
    <xf numFmtId="0" fontId="47" fillId="0" borderId="0" xfId="17" applyNumberFormat="1" applyFont="1" applyFill="1"/>
    <xf numFmtId="0" fontId="46" fillId="0" borderId="0" xfId="17" applyNumberFormat="1" applyFont="1" applyFill="1"/>
    <xf numFmtId="167" fontId="6" fillId="0" borderId="14" xfId="2" applyNumberFormat="1" applyFont="1" applyFill="1" applyBorder="1" applyProtection="1"/>
    <xf numFmtId="167" fontId="6" fillId="0" borderId="0" xfId="2" applyNumberFormat="1" applyFont="1" applyFill="1" applyProtection="1"/>
    <xf numFmtId="167" fontId="34" fillId="0" borderId="0" xfId="2" applyNumberFormat="1" applyFont="1" applyProtection="1"/>
    <xf numFmtId="167" fontId="34" fillId="0" borderId="14" xfId="2" applyNumberFormat="1" applyFont="1" applyBorder="1" applyProtection="1"/>
    <xf numFmtId="167" fontId="6" fillId="0" borderId="28" xfId="2" applyNumberFormat="1" applyFont="1" applyFill="1" applyBorder="1" applyProtection="1"/>
    <xf numFmtId="167" fontId="6" fillId="0" borderId="0" xfId="2" applyNumberFormat="1" applyFont="1" applyFill="1" applyBorder="1" applyProtection="1"/>
    <xf numFmtId="166" fontId="6" fillId="0" borderId="0" xfId="5" applyNumberFormat="1" applyFont="1" applyFill="1" applyBorder="1" applyAlignment="1" applyProtection="1">
      <alignment horizontal="center"/>
    </xf>
    <xf numFmtId="169" fontId="0" fillId="0" borderId="0" xfId="39" applyFont="1" applyProtection="1"/>
    <xf numFmtId="169" fontId="9" fillId="0" borderId="10" xfId="39" applyFont="1" applyBorder="1" applyAlignment="1" applyProtection="1">
      <alignment horizontal="center"/>
    </xf>
    <xf numFmtId="169" fontId="6" fillId="0" borderId="4" xfId="39" applyFont="1" applyFill="1" applyBorder="1" applyProtection="1"/>
    <xf numFmtId="166" fontId="6" fillId="0" borderId="5" xfId="1" applyNumberFormat="1" applyFont="1" applyFill="1" applyBorder="1" applyProtection="1"/>
    <xf numFmtId="166" fontId="5" fillId="0" borderId="19" xfId="1" applyNumberFormat="1" applyFont="1" applyFill="1" applyBorder="1" applyProtection="1"/>
    <xf numFmtId="166" fontId="5" fillId="0" borderId="6" xfId="1" applyNumberFormat="1" applyFont="1" applyFill="1" applyBorder="1" applyProtection="1"/>
    <xf numFmtId="166" fontId="5" fillId="0" borderId="5" xfId="1" applyNumberFormat="1" applyFont="1" applyFill="1" applyBorder="1" applyProtection="1"/>
    <xf numFmtId="166" fontId="5" fillId="0" borderId="19" xfId="39" applyNumberFormat="1" applyFont="1" applyFill="1" applyBorder="1" applyProtection="1"/>
    <xf numFmtId="166" fontId="6" fillId="0" borderId="6" xfId="1" applyNumberFormat="1" applyFont="1" applyFill="1" applyBorder="1" applyProtection="1"/>
    <xf numFmtId="166" fontId="6" fillId="0" borderId="5" xfId="39" applyNumberFormat="1" applyFont="1" applyFill="1" applyBorder="1" applyProtection="1"/>
    <xf numFmtId="166" fontId="5" fillId="0" borderId="8" xfId="1" applyNumberFormat="1" applyFont="1" applyFill="1" applyBorder="1" applyProtection="1"/>
    <xf numFmtId="166" fontId="6" fillId="0" borderId="9" xfId="1" applyNumberFormat="1" applyFont="1" applyFill="1" applyBorder="1" applyProtection="1"/>
    <xf numFmtId="43" fontId="5" fillId="0" borderId="8" xfId="1" applyFont="1" applyFill="1" applyBorder="1" applyProtection="1"/>
    <xf numFmtId="169" fontId="0" fillId="0" borderId="0" xfId="39" applyFont="1" applyFill="1" applyProtection="1"/>
    <xf numFmtId="166" fontId="42" fillId="0" borderId="0" xfId="1" applyNumberFormat="1" applyFont="1" applyFill="1" applyBorder="1" applyAlignment="1" applyProtection="1"/>
    <xf numFmtId="169" fontId="0" fillId="0" borderId="0" xfId="39" applyFont="1" applyFill="1" applyBorder="1" applyProtection="1"/>
    <xf numFmtId="166" fontId="6" fillId="0" borderId="4" xfId="1" applyNumberFormat="1" applyFont="1" applyBorder="1" applyProtection="1"/>
    <xf numFmtId="166" fontId="6" fillId="0" borderId="5" xfId="1" applyNumberFormat="1" applyFont="1" applyBorder="1" applyProtection="1"/>
    <xf numFmtId="166" fontId="5" fillId="0" borderId="25" xfId="1" applyNumberFormat="1" applyFont="1" applyFill="1" applyBorder="1" applyProtection="1"/>
    <xf numFmtId="166" fontId="5" fillId="0" borderId="5" xfId="1" applyNumberFormat="1" applyFont="1" applyBorder="1" applyProtection="1"/>
    <xf numFmtId="166" fontId="5" fillId="0" borderId="8" xfId="1" applyNumberFormat="1" applyFont="1" applyBorder="1" applyProtection="1"/>
    <xf numFmtId="166" fontId="6" fillId="0" borderId="9" xfId="1" applyNumberFormat="1" applyFont="1" applyBorder="1" applyProtection="1"/>
    <xf numFmtId="166" fontId="6" fillId="0" borderId="23" xfId="1" applyNumberFormat="1" applyFont="1" applyFill="1" applyBorder="1" applyProtection="1"/>
    <xf numFmtId="166" fontId="5" fillId="0" borderId="24" xfId="1" applyNumberFormat="1" applyFont="1" applyFill="1" applyBorder="1" applyProtection="1"/>
    <xf numFmtId="164" fontId="6" fillId="0" borderId="11" xfId="37" applyNumberFormat="1" applyFont="1" applyFill="1" applyBorder="1" applyAlignment="1" applyProtection="1">
      <alignment horizontal="center"/>
    </xf>
    <xf numFmtId="0" fontId="6" fillId="0" borderId="2" xfId="0" quotePrefix="1" applyNumberFormat="1" applyFont="1" applyFill="1" applyBorder="1" applyAlignment="1" applyProtection="1">
      <alignment horizontal="center"/>
    </xf>
    <xf numFmtId="0" fontId="6" fillId="14" borderId="2" xfId="0" quotePrefix="1" applyNumberFormat="1" applyFont="1" applyFill="1" applyBorder="1" applyAlignment="1" applyProtection="1">
      <alignment horizontal="center"/>
    </xf>
    <xf numFmtId="9" fontId="6" fillId="0" borderId="2" xfId="2" quotePrefix="1" applyFont="1" applyFill="1" applyBorder="1" applyAlignment="1" applyProtection="1">
      <alignment horizontal="center"/>
    </xf>
    <xf numFmtId="167" fontId="6" fillId="0" borderId="2" xfId="2" applyNumberFormat="1" applyFont="1" applyFill="1" applyBorder="1" applyAlignment="1" applyProtection="1">
      <alignment horizontal="center"/>
    </xf>
    <xf numFmtId="171" fontId="6" fillId="0" borderId="2" xfId="37" applyNumberFormat="1" applyFont="1" applyFill="1" applyBorder="1" applyAlignment="1" applyProtection="1">
      <alignment horizontal="center"/>
    </xf>
    <xf numFmtId="165" fontId="6" fillId="0" borderId="2" xfId="37" applyNumberFormat="1" applyFont="1" applyFill="1" applyBorder="1" applyAlignment="1" applyProtection="1">
      <alignment horizontal="center"/>
    </xf>
    <xf numFmtId="172" fontId="6" fillId="0" borderId="2" xfId="0" applyNumberFormat="1" applyFont="1" applyFill="1" applyBorder="1" applyAlignment="1" applyProtection="1">
      <alignment horizontal="center"/>
    </xf>
    <xf numFmtId="9" fontId="6" fillId="0" borderId="2" xfId="0" applyNumberFormat="1" applyFont="1" applyFill="1" applyBorder="1" applyAlignment="1" applyProtection="1">
      <alignment horizontal="center"/>
    </xf>
    <xf numFmtId="1" fontId="6" fillId="0" borderId="2" xfId="0" applyNumberFormat="1" applyFont="1" applyFill="1" applyBorder="1" applyAlignment="1" applyProtection="1">
      <alignment horizontal="center"/>
    </xf>
    <xf numFmtId="0" fontId="5" fillId="13" borderId="26" xfId="0" quotePrefix="1" applyNumberFormat="1" applyFont="1" applyFill="1" applyBorder="1" applyAlignment="1" applyProtection="1">
      <alignment horizontal="center"/>
    </xf>
    <xf numFmtId="3" fontId="6" fillId="0" borderId="2" xfId="37" applyNumberFormat="1" applyFont="1" applyFill="1" applyBorder="1" applyAlignment="1" applyProtection="1">
      <alignment horizontal="center"/>
    </xf>
    <xf numFmtId="3" fontId="5" fillId="13" borderId="26" xfId="37" applyNumberFormat="1" applyFont="1" applyFill="1" applyBorder="1" applyAlignment="1" applyProtection="1">
      <alignment horizontal="center"/>
    </xf>
    <xf numFmtId="0" fontId="5" fillId="13" borderId="12" xfId="0" quotePrefix="1" applyNumberFormat="1" applyFont="1" applyFill="1" applyBorder="1" applyAlignment="1" applyProtection="1">
      <alignment horizontal="center"/>
    </xf>
    <xf numFmtId="3" fontId="6" fillId="14" borderId="29" xfId="37" applyNumberFormat="1" applyFont="1" applyFill="1" applyBorder="1" applyAlignment="1" applyProtection="1">
      <alignment horizontal="center"/>
    </xf>
    <xf numFmtId="3" fontId="6" fillId="14" borderId="0" xfId="37" applyNumberFormat="1" applyFont="1" applyFill="1" applyBorder="1" applyAlignment="1" applyProtection="1">
      <alignment horizontal="center"/>
    </xf>
    <xf numFmtId="3" fontId="6" fillId="14" borderId="1" xfId="37" applyNumberFormat="1" applyFont="1" applyFill="1" applyBorder="1" applyAlignment="1" applyProtection="1">
      <alignment horizontal="center"/>
    </xf>
    <xf numFmtId="9" fontId="6" fillId="0" borderId="2" xfId="2" applyFont="1" applyFill="1" applyBorder="1" applyAlignment="1" applyProtection="1">
      <alignment horizontal="center"/>
    </xf>
    <xf numFmtId="9" fontId="6" fillId="0" borderId="12" xfId="2" applyFont="1" applyFill="1" applyBorder="1" applyAlignment="1" applyProtection="1">
      <alignment horizontal="center"/>
    </xf>
    <xf numFmtId="166" fontId="6" fillId="0" borderId="0" xfId="5" applyNumberFormat="1" applyFont="1" applyFill="1" applyAlignment="1" applyProtection="1"/>
    <xf numFmtId="173" fontId="6" fillId="0" borderId="0" xfId="5" quotePrefix="1" applyNumberFormat="1" applyFont="1" applyFill="1" applyAlignment="1" applyProtection="1">
      <alignment horizontal="center"/>
    </xf>
    <xf numFmtId="173" fontId="6" fillId="0" borderId="0" xfId="5" applyNumberFormat="1" applyFont="1" applyFill="1" applyAlignment="1" applyProtection="1">
      <alignment horizontal="center"/>
    </xf>
    <xf numFmtId="0" fontId="33" fillId="0" borderId="0" xfId="17" applyNumberFormat="1" applyFont="1" applyAlignment="1" applyProtection="1">
      <alignment wrapText="1"/>
    </xf>
    <xf numFmtId="167" fontId="6" fillId="0" borderId="14" xfId="2" applyNumberFormat="1" applyFont="1" applyFill="1" applyBorder="1" applyAlignment="1" applyProtection="1">
      <alignment horizontal="right"/>
    </xf>
    <xf numFmtId="173" fontId="6" fillId="0" borderId="14" xfId="5" applyNumberFormat="1" applyFont="1" applyFill="1" applyBorder="1" applyAlignment="1" applyProtection="1">
      <alignment horizontal="center"/>
    </xf>
    <xf numFmtId="167" fontId="34" fillId="0" borderId="14" xfId="2" applyNumberFormat="1" applyFont="1" applyBorder="1" applyAlignment="1" applyProtection="1">
      <alignment horizontal="right"/>
    </xf>
    <xf numFmtId="166" fontId="6" fillId="0" borderId="0" xfId="5" applyNumberFormat="1" applyFont="1" applyFill="1" applyAlignment="1" applyProtection="1">
      <alignment horizontal="right"/>
    </xf>
    <xf numFmtId="167" fontId="6" fillId="0" borderId="0" xfId="2" applyNumberFormat="1" applyFont="1" applyFill="1" applyAlignment="1" applyProtection="1">
      <alignment horizontal="right"/>
    </xf>
    <xf numFmtId="166" fontId="34" fillId="0" borderId="0" xfId="1" applyNumberFormat="1" applyFont="1" applyAlignment="1" applyProtection="1">
      <alignment horizontal="right"/>
    </xf>
    <xf numFmtId="167" fontId="34" fillId="0" borderId="0" xfId="2" applyNumberFormat="1" applyFont="1" applyAlignment="1" applyProtection="1">
      <alignment horizontal="right"/>
    </xf>
    <xf numFmtId="166" fontId="6" fillId="0" borderId="28" xfId="5" applyNumberFormat="1" applyFont="1" applyFill="1" applyBorder="1" applyAlignment="1" applyProtection="1"/>
    <xf numFmtId="173" fontId="6" fillId="0" borderId="28" xfId="5" quotePrefix="1" applyNumberFormat="1" applyFont="1" applyFill="1" applyBorder="1" applyAlignment="1" applyProtection="1">
      <alignment horizontal="center"/>
    </xf>
    <xf numFmtId="43" fontId="6" fillId="0" borderId="0" xfId="1" applyNumberFormat="1" applyFont="1" applyFill="1" applyBorder="1" applyProtection="1"/>
    <xf numFmtId="166" fontId="5" fillId="13" borderId="0" xfId="1" applyNumberFormat="1" applyFont="1" applyFill="1" applyBorder="1" applyAlignment="1">
      <alignment horizontal="center"/>
    </xf>
    <xf numFmtId="166" fontId="0" fillId="0" borderId="0" xfId="1" applyNumberFormat="1" applyFont="1" applyAlignment="1"/>
    <xf numFmtId="166" fontId="26" fillId="11" borderId="1" xfId="1" applyNumberFormat="1" applyFont="1" applyFill="1" applyBorder="1" applyAlignment="1">
      <alignment horizontal="center" wrapText="1"/>
    </xf>
    <xf numFmtId="169" fontId="26" fillId="11" borderId="0" xfId="39" applyFont="1" applyFill="1" applyBorder="1" applyAlignment="1">
      <alignment horizontal="center"/>
    </xf>
    <xf numFmtId="169" fontId="26" fillId="11" borderId="1" xfId="0" applyFont="1" applyFill="1" applyBorder="1" applyAlignment="1">
      <alignment horizontal="center" wrapText="1"/>
    </xf>
    <xf numFmtId="169" fontId="5" fillId="13" borderId="0" xfId="0" applyFont="1" applyFill="1" applyBorder="1" applyAlignment="1">
      <alignment horizontal="center"/>
    </xf>
    <xf numFmtId="169" fontId="0" fillId="0" borderId="0" xfId="0" applyAlignment="1"/>
    <xf numFmtId="169" fontId="26" fillId="11" borderId="0" xfId="39" applyFont="1" applyFill="1" applyBorder="1" applyAlignment="1" applyProtection="1">
      <alignment horizontal="center"/>
    </xf>
    <xf numFmtId="169" fontId="26" fillId="11" borderId="1" xfId="0" applyNumberFormat="1" applyFont="1" applyFill="1" applyBorder="1" applyAlignment="1">
      <alignment horizontal="center" wrapText="1"/>
    </xf>
    <xf numFmtId="169" fontId="5" fillId="12" borderId="0" xfId="0" applyNumberFormat="1" applyFont="1" applyFill="1" applyBorder="1" applyAlignment="1">
      <alignment horizontal="center" wrapText="1"/>
    </xf>
    <xf numFmtId="169" fontId="26" fillId="11" borderId="0" xfId="0" applyNumberFormat="1" applyFont="1" applyFill="1" applyBorder="1" applyAlignment="1">
      <alignment horizontal="center" wrapText="1"/>
    </xf>
    <xf numFmtId="0" fontId="28" fillId="0" borderId="0" xfId="0" applyNumberFormat="1" applyFont="1" applyAlignment="1">
      <alignment wrapText="1"/>
    </xf>
    <xf numFmtId="169" fontId="0" fillId="0" borderId="0" xfId="0" applyAlignment="1">
      <alignment wrapText="1"/>
    </xf>
    <xf numFmtId="0" fontId="34" fillId="0" borderId="0" xfId="0" applyNumberFormat="1" applyFont="1" applyFill="1" applyAlignment="1">
      <alignment wrapText="1"/>
    </xf>
    <xf numFmtId="169" fontId="6" fillId="0" borderId="0" xfId="0" applyFont="1" applyFill="1" applyAlignment="1">
      <alignment wrapText="1"/>
    </xf>
    <xf numFmtId="0" fontId="37" fillId="13" borderId="26" xfId="0" applyNumberFormat="1" applyFont="1" applyFill="1" applyBorder="1" applyAlignment="1">
      <alignment horizontal="center"/>
    </xf>
    <xf numFmtId="0" fontId="37" fillId="13" borderId="13" xfId="0" applyNumberFormat="1" applyFont="1" applyFill="1" applyBorder="1" applyAlignment="1">
      <alignment horizontal="center"/>
    </xf>
    <xf numFmtId="0" fontId="37" fillId="13" borderId="27" xfId="0" applyNumberFormat="1" applyFont="1" applyFill="1" applyBorder="1" applyAlignment="1">
      <alignment horizontal="center"/>
    </xf>
    <xf numFmtId="0" fontId="34" fillId="0" borderId="0" xfId="0" applyNumberFormat="1" applyFont="1" applyAlignment="1">
      <alignment wrapText="1"/>
    </xf>
    <xf numFmtId="169" fontId="6" fillId="0" borderId="0" xfId="0" applyFont="1" applyAlignment="1">
      <alignment wrapText="1"/>
    </xf>
    <xf numFmtId="166" fontId="5" fillId="13" borderId="0" xfId="5" applyNumberFormat="1" applyFont="1" applyFill="1" applyBorder="1" applyAlignment="1" applyProtection="1">
      <alignment horizontal="center" wrapText="1"/>
    </xf>
    <xf numFmtId="166" fontId="26" fillId="11" borderId="0" xfId="5" applyNumberFormat="1" applyFont="1" applyFill="1" applyBorder="1" applyAlignment="1" applyProtection="1">
      <alignment horizontal="center" wrapText="1"/>
    </xf>
    <xf numFmtId="0" fontId="34" fillId="0" borderId="0" xfId="17" applyNumberFormat="1" applyFont="1" applyAlignment="1">
      <alignment horizontal="left" vertical="top" wrapText="1"/>
    </xf>
    <xf numFmtId="0" fontId="34" fillId="0" borderId="0" xfId="17" applyNumberFormat="1" applyFont="1" applyAlignment="1">
      <alignment wrapText="1"/>
    </xf>
    <xf numFmtId="0" fontId="6" fillId="0" borderId="0" xfId="17" applyNumberFormat="1" applyFont="1" applyAlignment="1" applyProtection="1">
      <alignment horizontal="left" vertical="top" wrapText="1"/>
    </xf>
    <xf numFmtId="0" fontId="6" fillId="0" borderId="0" xfId="17" applyNumberFormat="1" applyFont="1" applyFill="1" applyAlignment="1" applyProtection="1">
      <alignment horizontal="left" vertical="top" wrapText="1"/>
    </xf>
    <xf numFmtId="0" fontId="26" fillId="11" borderId="0" xfId="17" applyNumberFormat="1" applyFont="1" applyFill="1" applyAlignment="1" applyProtection="1">
      <alignment horizontal="center"/>
    </xf>
    <xf numFmtId="166" fontId="5" fillId="13" borderId="0" xfId="5" applyNumberFormat="1" applyFont="1" applyFill="1" applyBorder="1" applyAlignment="1">
      <alignment horizontal="center" wrapText="1"/>
    </xf>
    <xf numFmtId="0" fontId="34" fillId="0" borderId="0" xfId="17" applyNumberFormat="1" applyFont="1" applyAlignment="1" applyProtection="1">
      <alignment horizontal="left" vertical="top" wrapText="1"/>
    </xf>
  </cellXfs>
  <cellStyles count="46">
    <cellStyle name="aaDoug Termed Employee" xfId="3"/>
    <cellStyle name="Calc Currency (0)" xfId="4"/>
    <cellStyle name="Comma" xfId="1" builtinId="3"/>
    <cellStyle name="Comma 2" xfId="5"/>
    <cellStyle name="Comma0" xfId="6"/>
    <cellStyle name="Currency" xfId="37" builtinId="4"/>
    <cellStyle name="Currency 2" xfId="7"/>
    <cellStyle name="Currency 3" xfId="41"/>
    <cellStyle name="Currency 4" xfId="44"/>
    <cellStyle name="Currency0" xfId="8"/>
    <cellStyle name="Days" xfId="9"/>
    <cellStyle name="Doug Termed Employee" xfId="10"/>
    <cellStyle name="E&amp;Y House" xfId="11"/>
    <cellStyle name="Euro" xfId="12"/>
    <cellStyle name="G10" xfId="13"/>
    <cellStyle name="Header1" xfId="14"/>
    <cellStyle name="Header2" xfId="15"/>
    <cellStyle name="Normal" xfId="0" builtinId="0"/>
    <cellStyle name="Normal 2" xfId="16"/>
    <cellStyle name="Normal 3" xfId="17"/>
    <cellStyle name="Normal 4" xfId="39"/>
    <cellStyle name="Normal 5" xfId="40"/>
    <cellStyle name="Normal 52" xfId="38"/>
    <cellStyle name="Normal 6" xfId="43"/>
    <cellStyle name="Percent" xfId="2" builtinId="5"/>
    <cellStyle name="Percent 2" xfId="18"/>
    <cellStyle name="Percent 3" xfId="42"/>
    <cellStyle name="Percent 4" xfId="45"/>
    <cellStyle name="SAPBEXaggData" xfId="19"/>
    <cellStyle name="SAPBEXaggDataEmph" xfId="20"/>
    <cellStyle name="SAPBEXaggItemX" xfId="21"/>
    <cellStyle name="SAPBEXchaText" xfId="22"/>
    <cellStyle name="SAPBEXformats" xfId="23"/>
    <cellStyle name="SAPBEXHLevel0" xfId="24"/>
    <cellStyle name="SAPBEXHLevel1X" xfId="25"/>
    <cellStyle name="SAPBEXHLevel2X" xfId="26"/>
    <cellStyle name="SAPBEXstdData" xfId="27"/>
    <cellStyle name="SAPBEXstdDataEmph" xfId="28"/>
    <cellStyle name="SAPBEXstdItem" xfId="29"/>
    <cellStyle name="SAPBEXstdItemX" xfId="30"/>
    <cellStyle name="Standard_Tabelle1" xfId="31"/>
    <cellStyle name="STYLE1" xfId="32"/>
    <cellStyle name="STYLE2" xfId="33"/>
    <cellStyle name="STYLE3" xfId="34"/>
    <cellStyle name="STYLE4" xfId="35"/>
    <cellStyle name="STYLE5" xfId="36"/>
  </cellStyles>
  <dxfs count="0"/>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Corporate%20Reporting%20&amp;%20Assurance/01.%20External%20Reporting/7.%20F2012/3.%2010%20Q%20March%2031/Press%20Release/Cheat%20Sheet/Q3FY12%20Cheat%20Sheet%20R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WINNT\Profiles\jmccrack\Desktop\Board%20Report%20-%20December%2099%20copy.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TEMP\we%20July%2014%202000%20-%20iRIMS%20PS%20Foreca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Consolidation\Consolidation%20Folders%20-%202000%20Calendar%20Year\04%20April%202000%20Consolidation%20Folder\WINNT\Profiles\jmccrack\Desktop\Board%20Report%20-%20December%2099%20cop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PR\PR%20Entries%20IXO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windows\TEMP\OTME_Sales_Status_Report_v1-Q2-00_(Consolidate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cw-4\VOL1\Fas\VALUATI0\CLIENTS\P\Philip%20Services%20Corp\September%2099%20files\Report\Philip%20model%20latest%20lates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Consolidation\Consolidation%20Folders%20-%202000%20Calendar%20Year\04%20April%202000%20Consolidation%20Folder\WINDOWS\TEMP\Management%20Reports%20-%20November%20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WINNT\Profiles\eainsley\Temporary%20Internet%20Files\OLK29\unzipped\user%20conf%20budget%20draft%202000%20attendees%20May%2015\TEMP\TEMP\VVIFDQJ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TEMP\Q1%20accrual%20and%20J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Consolidation\Consolidation%20Folders%20-%202000%20Calendar%20Year\04%20April%202000%20Consolidation%20Folder\WINDOWS\TEMP\Management%20Reports%20-%20November%2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onsolidation\Consolidation%20Folders%20-%202000%20Calendar%20Year\04%20April%202000%20Consolidation%20Folder\Eigene%20Dateien\Budgets%20&amp;%20Revenue\Forecast%20and%20Actuals\Q1%2000\10-8-99\DACH-%209907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Consolidation\Consolidation%20Folders%20-%202000%20Calendar%20Year\04%20April%202000%20Consolidation%20Folder\TEMP\Q3%20F2000%20Utilization%20Analysi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TEMP\MMR%20Report%20Q3%20YTD%202002%20working%20paper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pmg-canada\.CCW-4_VOL1.ccw.site.gta.kpmg\WINDOWS\Desktop\Genesis\Scenerio's\market%20model%20no%20growt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G:\DOCUME~1\nsandow\LOCALS~1\Temp\TEMP\TEMP\TEMP\WINDOWS\Temporary%20Internet%20Files\OLKF292\OTME_Sales_Status_Report_v1-Q2-00_(Consolidated).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TEMP\Management%20Reports%20-%20November%209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Documents%20and%20Settings\mtague\My%20Documents\UK%20PS%20Schedule%20FY02%20Q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TEMP\Delinking\Q1_F2002_Revenue_to_Dat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DOCUME~1\nsandow\LOCALS~1\Temp\TEMP\TEMP\TEMP\https:\intranet.opentext.com\intranet\livelink.exe\13845306\bob_Net\Support\Actual\00_01\fcast%20q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windows\TEMP\TEMP\My%20Documents\2000\audit\Trial%20Balance%20Detail%20FY200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pmg-canada\.CCW-4_VOL1.ccw.site.gta.kpmg\WINDOWS\Desktop\Genesis\Scenerio's\Genesis\St.%20Lawrence\Model%20La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onsolidation\Consolidation%20Folders%20-%202000%20Calendar%20Year\04%20April%202000%20Consolidation%20Folder\TEMP\Management%20Reports%20-%20November%209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pmg-canada\.CCW-4_VOL1.ccw.site.gta.kpmg\Fas\VALUATI0\CLIENTS\G\Grand%20Met\1999%20Valuation\Models\france%20model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pmg-canada\.CCW-4_VOL1.ccw.site.gta.kpmg\WINDOWS\Desktop\Genesis\Scenerio's\Genesis\St.%20Lawrence\integrated%20mod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WINNT\Profiles\eainsley\Temporary%20Internet%20Files\OLK29\unzipped\user%20conf%20budget%20Tom%20Draft%20June%202\windows\TEMP\TEMP\VVIFDQJ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w-4\VOL1\Fas\VALUATI0\CLIENTS\P\Philip%20Services%20Corp\September%2099%20files\mod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w-4\VOL1\windows\TEMP\actmedia%20model%20May%201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w-4\VOL1\Fas\VALUATI0\CLIENTS\P\Poczo\February%2029,%202000%20report\Feb%2029,%202000%20model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WINDOWS\TEMP\Valuation%20Model%20v1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tt-master\VOL1\FAS\VALUATION%20SERVICES%20PRACTICE\Confidential\WorldHeart\Valuation%20Model\WorldHeart%20Conexant%20v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2 Income Statement WP"/>
      <sheetName val="Cheat Sheet"/>
      <sheetName val="Q3FY12 Cheat Sheet R0"/>
    </sheetNames>
    <definedNames>
      <definedName name="_8Cost_Module_.Cost" refersTo="#REF!"/>
    </defined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MR - Index"/>
      <sheetName val="AG - Index"/>
      <sheetName val="MR001 to MR007"/>
      <sheetName val="MR001A"/>
      <sheetName val="MR001B"/>
      <sheetName val="MR002A"/>
      <sheetName val="MR002B"/>
      <sheetName val="MR003A"/>
      <sheetName val="MR003B"/>
      <sheetName val="MR004A"/>
      <sheetName val="MR004B"/>
      <sheetName val="MR005A"/>
      <sheetName val="MR005B"/>
      <sheetName val="MR006A"/>
      <sheetName val="MR006B"/>
      <sheetName val="MR007"/>
      <sheetName val="BR008 P&amp;L Overview"/>
      <sheetName val="BR010 License"/>
      <sheetName val="BR011 PS Revenue"/>
      <sheetName val="MR012 PS Perform"/>
      <sheetName val="MR013 PS Perform AUS"/>
      <sheetName val="BR014 Support Rev"/>
      <sheetName val="MR015 Training"/>
      <sheetName val="MR016 P&amp;L RMS &amp; XGML Sol"/>
      <sheetName val="MR017A NA Sales Reps"/>
      <sheetName val="MR017B EMEA Sales Reps"/>
      <sheetName val="MR018 Sales Ratios"/>
      <sheetName val="MR019 Travel  Functional"/>
      <sheetName val="MR020 Travel Type"/>
      <sheetName val="MR021 Communication"/>
      <sheetName val="MR022 Consulting"/>
      <sheetName val="MR023 Recruiting"/>
      <sheetName val="MR024 Marketing"/>
      <sheetName val="MR025 Costs of Production"/>
      <sheetName val="MR026 Other Income"/>
      <sheetName val="MR027 Fixed Assets"/>
      <sheetName val="MR 028 Accts Rec"/>
      <sheetName val="MR 029 Head Count"/>
      <sheetName val="AG 001 WORLDWIDE TOTAL"/>
      <sheetName val="AG 002 WW SALES"/>
      <sheetName val="AG 003 WW PS"/>
      <sheetName val="AG 004 WW CUST SUPPORT"/>
      <sheetName val="AG 005 WW TRAINING"/>
      <sheetName val="AG 006 WW MARKETING"/>
      <sheetName val="AG 007 WW DEVELOPMENT"/>
      <sheetName val="AG 008 WW G&amp;A"/>
      <sheetName val="AG 009 NA TOTAL INCL RMS &amp; XML"/>
      <sheetName val="AG 009A NA TOTAL NO RMS XGML"/>
      <sheetName val="AG 0010 NA SALES"/>
      <sheetName val="AG 0011 NA PS"/>
      <sheetName val="AG 0012 NA CUST SUPPORT"/>
      <sheetName val="AG 0013 NA TRAINING"/>
      <sheetName val="AG 0014 NA MARKETING"/>
      <sheetName val="AG 0015 NA DEVELOPMENT"/>
      <sheetName val="AG 0016 NA G&amp;A"/>
      <sheetName val="AG 0016A XGML-SGML DIV"/>
      <sheetName val="AG 0016B RMS DIVISION"/>
      <sheetName val="AG 0017 EUROPE TOTAL"/>
      <sheetName val="AG 0018 EUROPE SALES"/>
      <sheetName val="AG 0019 EUROPE PS"/>
      <sheetName val="AG 0020 EUROPE SUPPORT"/>
      <sheetName val="AG 0021 EUROPE TRAINING"/>
      <sheetName val="AG 0022 EUROPE MARKETING"/>
      <sheetName val="AG 0023 EUROPE G&amp;A"/>
      <sheetName val="AG 0024 ASIA PAC TOTAL"/>
      <sheetName val="AG 0025 ASIA PAC SALES"/>
      <sheetName val="AG 0026 ASIA PAC PS"/>
      <sheetName val="AG 0027 ASIA PAC MRKTNG"/>
      <sheetName val="AG 0028 ASIA PAC G&amp;A"/>
      <sheetName val="AG 0029 NE REGION"/>
      <sheetName val="AG 0030 SE &amp; FED REGION"/>
      <sheetName val="AG 0031 CENTRAL &amp; WEST"/>
      <sheetName val="AG 0032 CENTRAL REGION"/>
      <sheetName val="AG 0033 WESTERN REGION"/>
      <sheetName val="AG 0034 UK TOTAL"/>
      <sheetName val="AG 0035 CENTRAL TOTAL"/>
      <sheetName val="AG 0036 GERMANY TOTAL"/>
      <sheetName val="AG 0037 BENELUX TOTAL"/>
      <sheetName val="AG 0038 FRANCE TOTAL"/>
      <sheetName val="AG 0039 ITALY &amp; S AFRICA"/>
      <sheetName val="AG 0040 ITALY TOTAL"/>
      <sheetName val="AG 0041 S AFRICA TOTAL"/>
      <sheetName val="AG 0042 M EAST TOTAL"/>
      <sheetName val="AG 0043 EMEA HQ"/>
      <sheetName val="WPA_Ass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s"/>
      <sheetName val="engagements"/>
      <sheetName val="schedule"/>
      <sheetName val="revenue forecast"/>
      <sheetName val="utilization forecast"/>
      <sheetName val="MR012 PS Perform"/>
    </sheetNames>
    <sheetDataSet>
      <sheetData sheetId="0" refreshError="1">
        <row r="4">
          <cell r="A4" t="str">
            <v>Akhtar Manek</v>
          </cell>
        </row>
        <row r="5">
          <cell r="A5" t="str">
            <v>Alan Martin</v>
          </cell>
        </row>
        <row r="6">
          <cell r="A6" t="str">
            <v>Alan Owler</v>
          </cell>
        </row>
        <row r="7">
          <cell r="A7" t="str">
            <v>Alex Sharpe</v>
          </cell>
        </row>
        <row r="8">
          <cell r="A8" t="str">
            <v>Ali Saleh</v>
          </cell>
        </row>
        <row r="9">
          <cell r="A9" t="str">
            <v>Bao Ha</v>
          </cell>
        </row>
        <row r="10">
          <cell r="A10" t="str">
            <v>Beau                Radloff</v>
          </cell>
        </row>
        <row r="11">
          <cell r="A11" t="str">
            <v>Bernard</v>
          </cell>
        </row>
        <row r="12">
          <cell r="A12" t="str">
            <v>Bhupinder Singh</v>
          </cell>
        </row>
        <row r="13">
          <cell r="A13" t="str">
            <v>Bob  Roy</v>
          </cell>
        </row>
        <row r="14">
          <cell r="A14" t="str">
            <v>Bob Coxe</v>
          </cell>
        </row>
        <row r="15">
          <cell r="A15" t="str">
            <v>Bob McMillan</v>
          </cell>
        </row>
        <row r="16">
          <cell r="A16" t="str">
            <v>Brad Mazurek</v>
          </cell>
        </row>
        <row r="17">
          <cell r="A17" t="str">
            <v>Brian MacMillan</v>
          </cell>
        </row>
        <row r="18">
          <cell r="A18" t="str">
            <v>Chris Mrockowski</v>
          </cell>
        </row>
        <row r="19">
          <cell r="A19" t="str">
            <v>Chuck Burnside</v>
          </cell>
        </row>
        <row r="20">
          <cell r="A20" t="str">
            <v>Claude</v>
          </cell>
        </row>
        <row r="21">
          <cell r="A21" t="str">
            <v>Colin Sim</v>
          </cell>
        </row>
        <row r="22">
          <cell r="A22" t="str">
            <v>D. West</v>
          </cell>
        </row>
        <row r="23">
          <cell r="A23" t="str">
            <v>Dale Baker</v>
          </cell>
        </row>
        <row r="24">
          <cell r="A24" t="str">
            <v>Dan Pidverbny</v>
          </cell>
        </row>
        <row r="25">
          <cell r="A25" t="str">
            <v>Dave Marajh</v>
          </cell>
        </row>
        <row r="26">
          <cell r="A26" t="str">
            <v>Dave Moore</v>
          </cell>
        </row>
        <row r="27">
          <cell r="A27" t="str">
            <v>David Barker</v>
          </cell>
        </row>
        <row r="28">
          <cell r="A28" t="str">
            <v>David Caughell</v>
          </cell>
        </row>
        <row r="29">
          <cell r="A29" t="str">
            <v>David Gerhardt</v>
          </cell>
        </row>
        <row r="30">
          <cell r="A30" t="str">
            <v>David Slater</v>
          </cell>
        </row>
        <row r="31">
          <cell r="A31" t="str">
            <v>Dennis Dove</v>
          </cell>
        </row>
        <row r="32">
          <cell r="A32" t="str">
            <v>Derek Millar</v>
          </cell>
        </row>
        <row r="33">
          <cell r="A33" t="str">
            <v>Don Champion</v>
          </cell>
        </row>
        <row r="34">
          <cell r="A34" t="str">
            <v>Eric Winter</v>
          </cell>
        </row>
        <row r="35">
          <cell r="A35" t="str">
            <v>Fabian Searwar</v>
          </cell>
        </row>
        <row r="36">
          <cell r="A36" t="str">
            <v>Fang</v>
          </cell>
        </row>
        <row r="37">
          <cell r="A37" t="str">
            <v>Fred Rego</v>
          </cell>
        </row>
        <row r="38">
          <cell r="A38" t="str">
            <v>Gerald Kukko</v>
          </cell>
        </row>
        <row r="39">
          <cell r="A39" t="str">
            <v>Glenn Stoddart</v>
          </cell>
        </row>
        <row r="40">
          <cell r="A40" t="str">
            <v>Greg Mullins</v>
          </cell>
        </row>
        <row r="41">
          <cell r="A41" t="str">
            <v>Greg Worden</v>
          </cell>
        </row>
        <row r="42">
          <cell r="A42" t="str">
            <v>Heather Rankin</v>
          </cell>
        </row>
        <row r="43">
          <cell r="A43" t="str">
            <v>Howard Pell</v>
          </cell>
        </row>
        <row r="44">
          <cell r="A44" t="str">
            <v>Jean Marc Trempe</v>
          </cell>
        </row>
        <row r="45">
          <cell r="A45" t="str">
            <v>Jeremy Squires</v>
          </cell>
        </row>
        <row r="46">
          <cell r="A46" t="str">
            <v>Jim Bates</v>
          </cell>
        </row>
        <row r="47">
          <cell r="A47" t="str">
            <v>Joe Davidson</v>
          </cell>
        </row>
        <row r="48">
          <cell r="A48" t="str">
            <v>Joe Golner</v>
          </cell>
        </row>
        <row r="49">
          <cell r="A49" t="str">
            <v>John Creery</v>
          </cell>
        </row>
        <row r="50">
          <cell r="A50" t="str">
            <v>Jordan Langelier</v>
          </cell>
        </row>
        <row r="51">
          <cell r="A51" t="str">
            <v>Joseph Michael</v>
          </cell>
        </row>
        <row r="52">
          <cell r="A52" t="str">
            <v>Kathy Mortimer</v>
          </cell>
        </row>
        <row r="53">
          <cell r="A53" t="str">
            <v>Ken Lee</v>
          </cell>
        </row>
        <row r="54">
          <cell r="A54" t="str">
            <v>Kevin Froese</v>
          </cell>
        </row>
        <row r="55">
          <cell r="A55" t="str">
            <v>Kip Keidel</v>
          </cell>
        </row>
        <row r="56">
          <cell r="A56" t="str">
            <v>Kris van der Starren</v>
          </cell>
        </row>
        <row r="57">
          <cell r="A57" t="str">
            <v>Kristine Baldwin</v>
          </cell>
        </row>
        <row r="58">
          <cell r="A58" t="str">
            <v>Larsen</v>
          </cell>
        </row>
        <row r="59">
          <cell r="A59" t="str">
            <v>Lee Kennedy</v>
          </cell>
        </row>
        <row r="60">
          <cell r="A60" t="str">
            <v>Lee Turpin</v>
          </cell>
        </row>
        <row r="61">
          <cell r="A61" t="str">
            <v>Les Perley</v>
          </cell>
        </row>
        <row r="62">
          <cell r="A62" t="str">
            <v>Louise Fournier</v>
          </cell>
        </row>
        <row r="63">
          <cell r="A63" t="str">
            <v>M. Eldredge</v>
          </cell>
        </row>
        <row r="64">
          <cell r="A64" t="str">
            <v>M. Spivey</v>
          </cell>
        </row>
        <row r="65">
          <cell r="A65" t="str">
            <v>Marc Stewart</v>
          </cell>
        </row>
        <row r="66">
          <cell r="A66" t="str">
            <v>Marek Hrubesz</v>
          </cell>
        </row>
        <row r="67">
          <cell r="A67" t="str">
            <v>Mark Lauer</v>
          </cell>
        </row>
        <row r="68">
          <cell r="A68" t="str">
            <v>Martin Scott</v>
          </cell>
        </row>
        <row r="69">
          <cell r="A69" t="str">
            <v>Michel Jolicoeur</v>
          </cell>
        </row>
        <row r="70">
          <cell r="A70" t="str">
            <v>Michael Jones</v>
          </cell>
        </row>
        <row r="71">
          <cell r="A71" t="str">
            <v>Michael Wu</v>
          </cell>
        </row>
        <row r="72">
          <cell r="A72" t="str">
            <v>Mike Hogan</v>
          </cell>
        </row>
        <row r="73">
          <cell r="A73" t="str">
            <v>Mike Martinet</v>
          </cell>
        </row>
        <row r="74">
          <cell r="A74" t="str">
            <v>Nicholas Oddson</v>
          </cell>
        </row>
        <row r="75">
          <cell r="A75" t="str">
            <v>Pam Jones</v>
          </cell>
        </row>
        <row r="76">
          <cell r="A76" t="str">
            <v>Pam Walthour</v>
          </cell>
        </row>
        <row r="77">
          <cell r="A77" t="str">
            <v>Patrick Houle</v>
          </cell>
        </row>
        <row r="78">
          <cell r="A78" t="str">
            <v>Patrick Quittle</v>
          </cell>
        </row>
        <row r="79">
          <cell r="A79" t="str">
            <v>Paul Eddie</v>
          </cell>
        </row>
        <row r="80">
          <cell r="A80" t="str">
            <v>Paul Galczynski</v>
          </cell>
        </row>
        <row r="81">
          <cell r="A81" t="str">
            <v>Paul O'Hagan</v>
          </cell>
        </row>
        <row r="82">
          <cell r="A82" t="str">
            <v>Peter Bomberg</v>
          </cell>
        </row>
        <row r="83">
          <cell r="A83" t="str">
            <v>Peter Lauter</v>
          </cell>
        </row>
        <row r="84">
          <cell r="A84" t="str">
            <v>Pierre Castricum</v>
          </cell>
        </row>
        <row r="85">
          <cell r="A85" t="str">
            <v>Pratibha Hay</v>
          </cell>
        </row>
        <row r="86">
          <cell r="A86" t="str">
            <v>Ramnarine Etwaroo</v>
          </cell>
        </row>
        <row r="87">
          <cell r="A87" t="str">
            <v>Randy Baird</v>
          </cell>
        </row>
        <row r="88">
          <cell r="A88" t="str">
            <v>Richard Piotrowski</v>
          </cell>
        </row>
        <row r="89">
          <cell r="A89" t="str">
            <v>Robert Grant</v>
          </cell>
        </row>
        <row r="90">
          <cell r="A90" t="str">
            <v>Robert Hunt</v>
          </cell>
        </row>
        <row r="91">
          <cell r="A91" t="str">
            <v>Robert Morrisey</v>
          </cell>
        </row>
        <row r="92">
          <cell r="A92" t="str">
            <v>Roger Burke</v>
          </cell>
        </row>
        <row r="93">
          <cell r="A93" t="str">
            <v>Ryan Sweet</v>
          </cell>
        </row>
        <row r="94">
          <cell r="A94" t="str">
            <v>Sam Bilbrey</v>
          </cell>
        </row>
        <row r="95">
          <cell r="A95" t="str">
            <v>Scott Costanzo</v>
          </cell>
        </row>
        <row r="96">
          <cell r="A96" t="str">
            <v>Sergio Falcone</v>
          </cell>
        </row>
        <row r="97">
          <cell r="A97" t="str">
            <v>Shawn Grant</v>
          </cell>
        </row>
        <row r="98">
          <cell r="A98" t="str">
            <v>Simon Tomlinson</v>
          </cell>
        </row>
        <row r="99">
          <cell r="A99" t="str">
            <v>Simon Wickes</v>
          </cell>
        </row>
        <row r="100">
          <cell r="A100" t="str">
            <v>Skip Hollowell</v>
          </cell>
        </row>
        <row r="101">
          <cell r="A101" t="str">
            <v>Steve Bertone</v>
          </cell>
        </row>
        <row r="102">
          <cell r="A102" t="str">
            <v>Ted Parkinson</v>
          </cell>
        </row>
        <row r="103">
          <cell r="A103" t="str">
            <v>Tim Bangert</v>
          </cell>
        </row>
        <row r="104">
          <cell r="A104" t="str">
            <v>Tracy Blackwell</v>
          </cell>
        </row>
        <row r="105">
          <cell r="A105" t="str">
            <v>Trevor Smith</v>
          </cell>
        </row>
        <row r="106">
          <cell r="A106" t="str">
            <v>Tyler Lawton</v>
          </cell>
        </row>
        <row r="107">
          <cell r="A107" t="str">
            <v>Victor W. von Buchstab</v>
          </cell>
        </row>
        <row r="108">
          <cell r="A108" t="str">
            <v>Weihong Huang</v>
          </cell>
        </row>
        <row r="109">
          <cell r="A109" t="str">
            <v>William Linn</v>
          </cell>
        </row>
        <row r="110">
          <cell r="A110" t="str">
            <v>Winston Huang</v>
          </cell>
        </row>
        <row r="111">
          <cell r="A111" t="str">
            <v>Alex Kowalenko</v>
          </cell>
        </row>
        <row r="112">
          <cell r="A112" t="str">
            <v>Martin Zweig</v>
          </cell>
        </row>
        <row r="113">
          <cell r="A113" t="str">
            <v>Dan Lajoie</v>
          </cell>
        </row>
        <row r="114">
          <cell r="A114" t="str">
            <v>Bob De Garmo</v>
          </cell>
        </row>
        <row r="115">
          <cell r="A115" t="str">
            <v>Pamela Dingle</v>
          </cell>
        </row>
        <row r="116">
          <cell r="A116" t="str">
            <v>Robert Morrison</v>
          </cell>
        </row>
        <row r="117">
          <cell r="A117" t="str">
            <v>Madga Gawrone</v>
          </cell>
        </row>
        <row r="118">
          <cell r="A118" t="str">
            <v>Carl Jakubowski</v>
          </cell>
        </row>
        <row r="119">
          <cell r="A119" t="str">
            <v>Francois Beaupe</v>
          </cell>
        </row>
        <row r="120">
          <cell r="A120" t="str">
            <v>Suzanne Powell</v>
          </cell>
        </row>
        <row r="121">
          <cell r="A121" t="str">
            <v>David Forbes</v>
          </cell>
        </row>
        <row r="122">
          <cell r="A122" t="str">
            <v>Daniel Huang</v>
          </cell>
        </row>
        <row r="123">
          <cell r="A123" t="str">
            <v>Scott Downing</v>
          </cell>
        </row>
        <row r="124">
          <cell r="A124" t="str">
            <v>Qing Huang</v>
          </cell>
        </row>
        <row r="125">
          <cell r="A125" t="str">
            <v>Keith A Cunningham</v>
          </cell>
        </row>
        <row r="126">
          <cell r="A126" t="str">
            <v>Mareka Ducharme</v>
          </cell>
        </row>
        <row r="127">
          <cell r="A127" t="str">
            <v>Jason Shell</v>
          </cell>
        </row>
      </sheetData>
      <sheetData sheetId="1" refreshError="1">
        <row r="3">
          <cell r="E3" t="str">
            <v>Status</v>
          </cell>
          <cell r="F3" t="str">
            <v>SalesRegion</v>
          </cell>
          <cell r="G3" t="str">
            <v>SalesPerson</v>
          </cell>
          <cell r="J3" t="str">
            <v>USD Daily Rate</v>
          </cell>
        </row>
        <row r="4">
          <cell r="A4" t="str">
            <v>Antares ; Contract: F41622-00-M-K077</v>
          </cell>
          <cell r="B4" t="str">
            <v>Antares</v>
          </cell>
          <cell r="C4" t="str">
            <v>Contract: F41622-00-M-K077</v>
          </cell>
          <cell r="D4" t="str">
            <v/>
          </cell>
          <cell r="E4" t="str">
            <v>booked</v>
          </cell>
          <cell r="F4" t="str">
            <v/>
          </cell>
          <cell r="G4" t="str">
            <v>Robert Skanes</v>
          </cell>
          <cell r="H4">
            <v>12000</v>
          </cell>
          <cell r="I4">
            <v>7800</v>
          </cell>
          <cell r="J4">
            <v>1200</v>
          </cell>
        </row>
        <row r="5">
          <cell r="A5" t="str">
            <v>Burlington Northern Santa Fe ; RM Implementation</v>
          </cell>
          <cell r="B5" t="str">
            <v>Burlington Northern Santa Fe</v>
          </cell>
          <cell r="C5" t="str">
            <v>Letter of Engagement 06/02/2000</v>
          </cell>
          <cell r="D5" t="str">
            <v>RM Implementation</v>
          </cell>
          <cell r="E5" t="str">
            <v>booked</v>
          </cell>
          <cell r="F5" t="str">
            <v/>
          </cell>
          <cell r="G5" t="str">
            <v>Laurie Murphy</v>
          </cell>
          <cell r="H5">
            <v>37500</v>
          </cell>
          <cell r="I5">
            <v>31250</v>
          </cell>
          <cell r="J5">
            <v>1250</v>
          </cell>
        </row>
        <row r="6">
          <cell r="A6" t="str">
            <v>Cablevision ; Amendment signed 04/18/2000</v>
          </cell>
          <cell r="B6" t="str">
            <v>Cablevision</v>
          </cell>
          <cell r="C6" t="str">
            <v>Amendment signed 04/18/2000</v>
          </cell>
          <cell r="D6" t="str">
            <v/>
          </cell>
          <cell r="E6" t="str">
            <v>booked</v>
          </cell>
          <cell r="F6" t="str">
            <v/>
          </cell>
          <cell r="G6" t="str">
            <v>Kristine Haselsteiner</v>
          </cell>
          <cell r="H6">
            <v>18800</v>
          </cell>
          <cell r="I6">
            <v>0</v>
          </cell>
          <cell r="J6">
            <v>0</v>
          </cell>
        </row>
        <row r="7">
          <cell r="A7" t="str">
            <v>Canada Customs &amp; Revenue Agency ; LOE Signed 04/11/2000</v>
          </cell>
          <cell r="B7" t="str">
            <v>Canada Customs &amp; Revenue Agency</v>
          </cell>
          <cell r="C7" t="str">
            <v>LOE Signed 04/11/2000</v>
          </cell>
          <cell r="D7" t="str">
            <v/>
          </cell>
          <cell r="E7" t="str">
            <v>booked</v>
          </cell>
          <cell r="F7" t="str">
            <v/>
          </cell>
          <cell r="G7" t="str">
            <v>Cory Ottier</v>
          </cell>
          <cell r="H7">
            <v>1866.6666666666667</v>
          </cell>
          <cell r="I7">
            <v>1866.6666666666667</v>
          </cell>
          <cell r="J7">
            <v>933.33333333333337</v>
          </cell>
        </row>
        <row r="8">
          <cell r="A8" t="str">
            <v>Canadian Deposit Insurance ; Install</v>
          </cell>
          <cell r="B8" t="str">
            <v>Canadian Deposit Insurance</v>
          </cell>
          <cell r="C8" t="str">
            <v>Letter of Engagement 06/27/2000</v>
          </cell>
          <cell r="D8" t="str">
            <v>Install</v>
          </cell>
          <cell r="E8" t="str">
            <v>booked</v>
          </cell>
          <cell r="F8" t="str">
            <v/>
          </cell>
          <cell r="G8" t="str">
            <v>Cory Ottier</v>
          </cell>
          <cell r="H8">
            <v>4666.666666666667</v>
          </cell>
          <cell r="I8">
            <v>4666.666666666667</v>
          </cell>
          <cell r="J8">
            <v>933.33333333333337</v>
          </cell>
        </row>
        <row r="9">
          <cell r="A9" t="str">
            <v>CGI Info Sys &amp; Mgmt Consultants ; Letter of Engagement 06/26/2000</v>
          </cell>
          <cell r="B9" t="str">
            <v>CGI Info Sys &amp; Mgmt Consultants</v>
          </cell>
          <cell r="C9" t="str">
            <v>Letter of Engagement 06/26/2000</v>
          </cell>
          <cell r="D9" t="str">
            <v/>
          </cell>
          <cell r="E9" t="str">
            <v>booked</v>
          </cell>
          <cell r="F9" t="str">
            <v/>
          </cell>
          <cell r="G9" t="str">
            <v>Sally Plows</v>
          </cell>
          <cell r="H9">
            <v>5600</v>
          </cell>
          <cell r="I9">
            <v>0</v>
          </cell>
          <cell r="J9">
            <v>933.33333333333337</v>
          </cell>
        </row>
        <row r="10">
          <cell r="A10" t="str">
            <v>Citizenship &amp; Immigration Canada ; Upgrade</v>
          </cell>
          <cell r="B10" t="str">
            <v>Citizenship &amp; Immigration Canada</v>
          </cell>
          <cell r="C10" t="str">
            <v>Letter of Engagement 06/12/2000</v>
          </cell>
          <cell r="D10" t="str">
            <v>Upgrade</v>
          </cell>
          <cell r="E10" t="str">
            <v>booked</v>
          </cell>
          <cell r="F10" t="str">
            <v/>
          </cell>
          <cell r="G10" t="str">
            <v>Cory Ottier</v>
          </cell>
          <cell r="H10">
            <v>4666.666666666667</v>
          </cell>
          <cell r="I10">
            <v>4666.666666666667</v>
          </cell>
          <cell r="J10">
            <v>933.33333333333337</v>
          </cell>
        </row>
        <row r="11">
          <cell r="A11" t="str">
            <v>Conoco ; Labels and Reports</v>
          </cell>
          <cell r="B11" t="str">
            <v>Conoco</v>
          </cell>
          <cell r="C11" t="str">
            <v>Letter of Engagement 06/23/2000</v>
          </cell>
          <cell r="D11" t="str">
            <v>Labels and Reports</v>
          </cell>
          <cell r="E11" t="str">
            <v>booked</v>
          </cell>
          <cell r="F11" t="str">
            <v/>
          </cell>
          <cell r="G11" t="str">
            <v>Laurie Murphy</v>
          </cell>
          <cell r="H11">
            <v>15000</v>
          </cell>
          <cell r="I11">
            <v>5625</v>
          </cell>
          <cell r="J11">
            <v>1250</v>
          </cell>
        </row>
        <row r="12">
          <cell r="A12" t="str">
            <v>Conoco ; Pilot Support</v>
          </cell>
          <cell r="B12" t="str">
            <v>Conoco</v>
          </cell>
          <cell r="C12" t="str">
            <v>Master Agreement</v>
          </cell>
          <cell r="D12" t="str">
            <v>Pilot Support</v>
          </cell>
          <cell r="E12" t="str">
            <v>booked</v>
          </cell>
          <cell r="F12" t="str">
            <v/>
          </cell>
          <cell r="G12" t="str">
            <v>Laurie Murphy</v>
          </cell>
          <cell r="H12">
            <v>12500</v>
          </cell>
          <cell r="I12">
            <v>0</v>
          </cell>
          <cell r="J12">
            <v>1250</v>
          </cell>
        </row>
        <row r="13">
          <cell r="A13" t="str">
            <v>Conoco ; Rollout support</v>
          </cell>
          <cell r="B13" t="str">
            <v>Conoco</v>
          </cell>
          <cell r="C13" t="str">
            <v>Master Agreement</v>
          </cell>
          <cell r="D13" t="str">
            <v>Rollout support</v>
          </cell>
          <cell r="E13" t="str">
            <v>booked</v>
          </cell>
          <cell r="F13" t="str">
            <v/>
          </cell>
          <cell r="G13" t="str">
            <v>Laurie Murphy</v>
          </cell>
          <cell r="H13">
            <v>6250</v>
          </cell>
          <cell r="I13">
            <v>-3876</v>
          </cell>
          <cell r="J13">
            <v>1328</v>
          </cell>
        </row>
        <row r="14">
          <cell r="A14" t="str">
            <v>Corridor Consulting ; 1017</v>
          </cell>
          <cell r="B14" t="str">
            <v>Corridor Consulting</v>
          </cell>
          <cell r="C14" t="str">
            <v>1017</v>
          </cell>
          <cell r="D14" t="str">
            <v/>
          </cell>
          <cell r="E14" t="str">
            <v>booked</v>
          </cell>
          <cell r="F14" t="str">
            <v/>
          </cell>
          <cell r="G14" t="str">
            <v>Kristine Haselsteiner</v>
          </cell>
          <cell r="H14">
            <v>94000</v>
          </cell>
          <cell r="I14">
            <v>65125</v>
          </cell>
          <cell r="J14">
            <v>1050</v>
          </cell>
        </row>
        <row r="15">
          <cell r="A15" t="str">
            <v>Corridor Consulting ; 1029</v>
          </cell>
          <cell r="B15" t="str">
            <v>Corridor Consulting</v>
          </cell>
          <cell r="C15" t="str">
            <v>1029</v>
          </cell>
          <cell r="D15" t="str">
            <v/>
          </cell>
          <cell r="E15" t="str">
            <v>booked</v>
          </cell>
          <cell r="F15" t="str">
            <v/>
          </cell>
          <cell r="G15" t="str">
            <v>Kristine Haselsteiner</v>
          </cell>
          <cell r="H15">
            <v>3150</v>
          </cell>
          <cell r="I15">
            <v>0</v>
          </cell>
          <cell r="J15">
            <v>1050</v>
          </cell>
        </row>
        <row r="16">
          <cell r="A16" t="str">
            <v>Corridor Consulting ; 1030 - Support</v>
          </cell>
          <cell r="B16" t="str">
            <v>Corridor Consulting</v>
          </cell>
          <cell r="C16" t="str">
            <v>1030</v>
          </cell>
          <cell r="D16" t="str">
            <v>1030 - Support</v>
          </cell>
          <cell r="E16" t="str">
            <v>booked</v>
          </cell>
          <cell r="F16" t="str">
            <v/>
          </cell>
          <cell r="G16" t="str">
            <v>Kristine Haselsteiner</v>
          </cell>
          <cell r="H16">
            <v>9220.3095703125</v>
          </cell>
          <cell r="I16">
            <v>3773.4296875</v>
          </cell>
          <cell r="J16">
            <v>1050</v>
          </cell>
        </row>
        <row r="17">
          <cell r="A17" t="str">
            <v>Corridor Consulting ; 1032 - Support</v>
          </cell>
          <cell r="B17" t="str">
            <v>Corridor Consulting</v>
          </cell>
          <cell r="C17" t="str">
            <v>1032</v>
          </cell>
          <cell r="D17" t="str">
            <v>1032 - Support</v>
          </cell>
          <cell r="E17" t="str">
            <v>booked</v>
          </cell>
          <cell r="F17" t="str">
            <v/>
          </cell>
          <cell r="G17" t="str">
            <v>Kristine Haselsteiner</v>
          </cell>
          <cell r="H17">
            <v>5250</v>
          </cell>
          <cell r="I17">
            <v>5250</v>
          </cell>
          <cell r="J17">
            <v>1050</v>
          </cell>
        </row>
        <row r="18">
          <cell r="A18" t="str">
            <v>Defense Contract Audit Agency ; RM Implementation</v>
          </cell>
          <cell r="B18" t="str">
            <v>Defense Contract Audit Agency</v>
          </cell>
          <cell r="C18" t="str">
            <v>DCAA-C99-216-001</v>
          </cell>
          <cell r="D18" t="str">
            <v>RM Implementation</v>
          </cell>
          <cell r="E18" t="str">
            <v>booked</v>
          </cell>
          <cell r="F18" t="str">
            <v/>
          </cell>
          <cell r="G18" t="str">
            <v>Robert Skanes</v>
          </cell>
          <cell r="H18">
            <v>124746</v>
          </cell>
          <cell r="I18">
            <v>71335</v>
          </cell>
          <cell r="J18">
            <v>1008</v>
          </cell>
        </row>
        <row r="19">
          <cell r="A19" t="str">
            <v>Department of Finance Canada ; Training/Support</v>
          </cell>
          <cell r="B19" t="str">
            <v>Department of Finance Canada</v>
          </cell>
          <cell r="C19" t="str">
            <v>A006061</v>
          </cell>
          <cell r="D19" t="str">
            <v>Training/Support</v>
          </cell>
          <cell r="E19" t="str">
            <v>booked</v>
          </cell>
          <cell r="F19" t="str">
            <v/>
          </cell>
          <cell r="G19" t="str">
            <v>Cory Ottier</v>
          </cell>
          <cell r="H19">
            <v>6533.333333333333</v>
          </cell>
          <cell r="I19">
            <v>1866.6666666666661</v>
          </cell>
          <cell r="J19">
            <v>933.33333333333337</v>
          </cell>
        </row>
        <row r="20">
          <cell r="A20" t="str">
            <v>Department of Finance Canada ; Excel conversion</v>
          </cell>
          <cell r="B20" t="str">
            <v>Department of Finance Canada</v>
          </cell>
          <cell r="C20" t="str">
            <v>A906300</v>
          </cell>
          <cell r="D20" t="str">
            <v>Excel conversion</v>
          </cell>
          <cell r="E20" t="str">
            <v>booked</v>
          </cell>
          <cell r="F20" t="str">
            <v/>
          </cell>
          <cell r="G20" t="str">
            <v>Cory Ottier</v>
          </cell>
          <cell r="H20">
            <v>15400</v>
          </cell>
          <cell r="I20">
            <v>5817.8002115885411</v>
          </cell>
          <cell r="J20">
            <v>995.55330403645837</v>
          </cell>
        </row>
        <row r="21">
          <cell r="A21" t="str">
            <v>DYNCORP Information SYS LLC ; Joint Chief</v>
          </cell>
          <cell r="B21" t="str">
            <v>DYNCORP Information SYS LLC</v>
          </cell>
          <cell r="C21" t="str">
            <v>VS90528</v>
          </cell>
          <cell r="D21" t="str">
            <v>Joint Chief</v>
          </cell>
          <cell r="E21" t="str">
            <v>booked</v>
          </cell>
          <cell r="F21" t="str">
            <v/>
          </cell>
          <cell r="G21" t="str">
            <v>Robert Skanes</v>
          </cell>
          <cell r="H21">
            <v>84200</v>
          </cell>
          <cell r="I21">
            <v>61925</v>
          </cell>
          <cell r="J21">
            <v>1200</v>
          </cell>
        </row>
        <row r="22">
          <cell r="A22" t="str">
            <v>EDS Systemhouse ; Enhancements</v>
          </cell>
          <cell r="B22" t="str">
            <v>EDS Systemhouse</v>
          </cell>
          <cell r="C22" t="str">
            <v>Project Plan 05/24/2000</v>
          </cell>
          <cell r="D22" t="str">
            <v>Enhancements</v>
          </cell>
          <cell r="E22" t="str">
            <v>booked</v>
          </cell>
          <cell r="F22" t="str">
            <v/>
          </cell>
          <cell r="G22" t="str">
            <v>Sally Plows</v>
          </cell>
          <cell r="H22">
            <v>297233.33333333331</v>
          </cell>
          <cell r="I22">
            <v>297233.33333333331</v>
          </cell>
          <cell r="J22">
            <v>0</v>
          </cell>
        </row>
        <row r="23">
          <cell r="A23" t="str">
            <v>EDS Systemhouse ; R2 on/off site support</v>
          </cell>
          <cell r="B23" t="str">
            <v>EDS Systemhouse</v>
          </cell>
          <cell r="C23" t="str">
            <v>Project Plan 05/24/2000</v>
          </cell>
          <cell r="D23" t="str">
            <v>R2 on/off site support</v>
          </cell>
          <cell r="E23" t="str">
            <v>booked</v>
          </cell>
          <cell r="F23" t="str">
            <v/>
          </cell>
          <cell r="G23" t="str">
            <v>Sally Plows</v>
          </cell>
          <cell r="H23">
            <v>46666.666666666664</v>
          </cell>
          <cell r="I23">
            <v>46666.666666666664</v>
          </cell>
          <cell r="J23">
            <v>933.33333333333337</v>
          </cell>
        </row>
        <row r="24">
          <cell r="A24" t="str">
            <v>European Bank for R&amp;D ; 45000015631</v>
          </cell>
          <cell r="B24" t="str">
            <v>European Bank for R&amp;D</v>
          </cell>
          <cell r="C24" t="str">
            <v>45000015631</v>
          </cell>
          <cell r="D24" t="str">
            <v/>
          </cell>
          <cell r="E24" t="str">
            <v>booked</v>
          </cell>
          <cell r="F24" t="str">
            <v/>
          </cell>
          <cell r="G24" t="str">
            <v>Kristine Haselsteiner</v>
          </cell>
          <cell r="H24">
            <v>6250</v>
          </cell>
          <cell r="I24">
            <v>0</v>
          </cell>
          <cell r="J24">
            <v>1250</v>
          </cell>
        </row>
        <row r="25">
          <cell r="A25" t="str">
            <v>Exxon Pipeline Company ; FWO/RO: EPTS 8753</v>
          </cell>
          <cell r="B25" t="str">
            <v>Exxon Pipeline Company</v>
          </cell>
          <cell r="C25" t="str">
            <v>FWO/RO: EPTS 8753</v>
          </cell>
          <cell r="D25" t="str">
            <v/>
          </cell>
          <cell r="E25" t="str">
            <v>booked</v>
          </cell>
          <cell r="F25" t="str">
            <v/>
          </cell>
          <cell r="G25" t="str">
            <v>Laurie Murphy</v>
          </cell>
          <cell r="H25">
            <v>10000</v>
          </cell>
          <cell r="I25">
            <v>1075</v>
          </cell>
          <cell r="J25">
            <v>1400</v>
          </cell>
        </row>
        <row r="26">
          <cell r="A26" t="str">
            <v>INCO ; T 0191</v>
          </cell>
          <cell r="B26" t="str">
            <v>INCO</v>
          </cell>
          <cell r="C26" t="str">
            <v>T 0191</v>
          </cell>
          <cell r="D26" t="str">
            <v/>
          </cell>
          <cell r="E26" t="str">
            <v>booked</v>
          </cell>
          <cell r="F26" t="str">
            <v/>
          </cell>
          <cell r="G26" t="str">
            <v>Sally Plows</v>
          </cell>
          <cell r="H26">
            <v>4833.333333333333</v>
          </cell>
          <cell r="I26">
            <v>4833.333333333333</v>
          </cell>
          <cell r="J26">
            <v>966.66666666666663</v>
          </cell>
        </row>
        <row r="27">
          <cell r="A27" t="str">
            <v>Int'l Development Research Cntre ; Letter of Engagement 06/19/2000</v>
          </cell>
          <cell r="B27" t="str">
            <v>Int'l Development Research Cntre</v>
          </cell>
          <cell r="C27" t="str">
            <v>Letter of Engagement 06/19/2000</v>
          </cell>
          <cell r="D27" t="str">
            <v/>
          </cell>
          <cell r="E27" t="str">
            <v>booked</v>
          </cell>
          <cell r="F27" t="str">
            <v/>
          </cell>
          <cell r="G27" t="str">
            <v>Cory Ottier</v>
          </cell>
          <cell r="H27">
            <v>4666.666666666667</v>
          </cell>
          <cell r="I27">
            <v>4666.666666666667</v>
          </cell>
          <cell r="J27">
            <v>933.33333333333337</v>
          </cell>
        </row>
        <row r="28">
          <cell r="A28" t="str">
            <v>Lockheed Martin ; 197475Y-LG</v>
          </cell>
          <cell r="B28" t="str">
            <v>Lockheed Martin</v>
          </cell>
          <cell r="C28" t="str">
            <v>197475Y-LG</v>
          </cell>
          <cell r="D28" t="str">
            <v/>
          </cell>
          <cell r="E28" t="str">
            <v>booked</v>
          </cell>
          <cell r="F28" t="str">
            <v>South-East</v>
          </cell>
          <cell r="G28" t="str">
            <v>Robert Skanes</v>
          </cell>
          <cell r="H28">
            <v>25000</v>
          </cell>
          <cell r="I28">
            <v>4531.25</v>
          </cell>
          <cell r="J28">
            <v>2500</v>
          </cell>
        </row>
        <row r="29">
          <cell r="A29" t="str">
            <v>Lockheed Martin ; Agreement number 990706 from Pierce Leheay</v>
          </cell>
          <cell r="B29" t="str">
            <v>Lockheed Martin</v>
          </cell>
          <cell r="C29" t="str">
            <v>Agreement number 990706 from Pierce Leheay</v>
          </cell>
          <cell r="D29" t="str">
            <v/>
          </cell>
          <cell r="E29" t="str">
            <v>booked</v>
          </cell>
          <cell r="F29" t="str">
            <v/>
          </cell>
          <cell r="G29" t="str">
            <v>Colleen Francis</v>
          </cell>
          <cell r="H29">
            <v>78540</v>
          </cell>
          <cell r="I29">
            <v>59115</v>
          </cell>
          <cell r="J29">
            <v>0</v>
          </cell>
        </row>
        <row r="30">
          <cell r="A30" t="str">
            <v>Lower Colorado River Authority ; 1LCRA-XLCR112932</v>
          </cell>
          <cell r="B30" t="str">
            <v>Lower Colorado River Authority</v>
          </cell>
          <cell r="C30" t="str">
            <v>1LCRA-XLCR112932</v>
          </cell>
          <cell r="D30" t="str">
            <v/>
          </cell>
          <cell r="E30" t="str">
            <v>booked</v>
          </cell>
          <cell r="F30" t="str">
            <v/>
          </cell>
          <cell r="G30" t="str">
            <v>Kristine Haselsteiner</v>
          </cell>
          <cell r="H30">
            <v>11550</v>
          </cell>
          <cell r="I30">
            <v>0</v>
          </cell>
          <cell r="J30">
            <v>1050</v>
          </cell>
        </row>
        <row r="31">
          <cell r="A31" t="str">
            <v>Lyondell Chemical ; Conversion</v>
          </cell>
          <cell r="B31" t="str">
            <v>Lyondell Chemical</v>
          </cell>
          <cell r="C31" t="str">
            <v>Letter of Engagement 06/19/2000</v>
          </cell>
          <cell r="D31" t="str">
            <v>Conversion</v>
          </cell>
          <cell r="E31" t="str">
            <v>booked</v>
          </cell>
          <cell r="F31" t="str">
            <v/>
          </cell>
          <cell r="G31" t="str">
            <v>Laurie Murphy</v>
          </cell>
          <cell r="H31">
            <v>56000</v>
          </cell>
          <cell r="I31">
            <v>56000</v>
          </cell>
          <cell r="J31">
            <v>1400</v>
          </cell>
        </row>
        <row r="32">
          <cell r="A32" t="str">
            <v>Microsoft ; 10084660</v>
          </cell>
          <cell r="B32" t="str">
            <v>Microsoft</v>
          </cell>
          <cell r="C32" t="str">
            <v>10084660</v>
          </cell>
          <cell r="D32" t="str">
            <v/>
          </cell>
          <cell r="E32" t="str">
            <v>booked</v>
          </cell>
          <cell r="F32" t="str">
            <v/>
          </cell>
          <cell r="G32" t="str">
            <v>Sally Plows</v>
          </cell>
          <cell r="H32">
            <v>112411</v>
          </cell>
          <cell r="I32">
            <v>17878.25</v>
          </cell>
          <cell r="J32">
            <v>0</v>
          </cell>
        </row>
        <row r="33">
          <cell r="A33" t="str">
            <v>Min. Citizenship, Culture &amp; Rec. ; Moving into production</v>
          </cell>
          <cell r="B33" t="str">
            <v>Min. Citizenship, Culture &amp; Rec.</v>
          </cell>
          <cell r="C33" t="str">
            <v>300760</v>
          </cell>
          <cell r="D33" t="str">
            <v>Moving into production</v>
          </cell>
          <cell r="E33" t="str">
            <v>booked</v>
          </cell>
          <cell r="F33" t="str">
            <v/>
          </cell>
          <cell r="G33" t="str">
            <v>Cory Ottier</v>
          </cell>
          <cell r="H33">
            <v>31733.333333333332</v>
          </cell>
          <cell r="I33">
            <v>11900</v>
          </cell>
          <cell r="J33">
            <v>933.33333333333337</v>
          </cell>
        </row>
        <row r="34">
          <cell r="A34" t="str">
            <v>Min. Municipal Affairs &amp; Housing ; 5971001886</v>
          </cell>
          <cell r="B34" t="str">
            <v>Min. Municipal Affairs &amp; Housing</v>
          </cell>
          <cell r="C34" t="str">
            <v>5971001886</v>
          </cell>
          <cell r="D34" t="str">
            <v/>
          </cell>
          <cell r="E34" t="str">
            <v>booked</v>
          </cell>
          <cell r="F34" t="str">
            <v/>
          </cell>
          <cell r="G34" t="str">
            <v>Cory Ottier</v>
          </cell>
          <cell r="H34">
            <v>3733.3333333333335</v>
          </cell>
          <cell r="I34">
            <v>0</v>
          </cell>
          <cell r="J34">
            <v>933.33333333333337</v>
          </cell>
        </row>
        <row r="35">
          <cell r="A35" t="str">
            <v>Min. Municipal Affairs &amp; Housing ; 5971001941</v>
          </cell>
          <cell r="B35" t="str">
            <v>Min. Municipal Affairs &amp; Housing</v>
          </cell>
          <cell r="C35" t="str">
            <v>5971001941</v>
          </cell>
          <cell r="D35" t="str">
            <v/>
          </cell>
          <cell r="E35" t="str">
            <v>booked</v>
          </cell>
          <cell r="F35" t="str">
            <v/>
          </cell>
          <cell r="G35" t="str">
            <v>Cory Ottier</v>
          </cell>
          <cell r="H35">
            <v>14000</v>
          </cell>
          <cell r="I35">
            <v>0</v>
          </cell>
          <cell r="J35">
            <v>933.33333333333337</v>
          </cell>
        </row>
        <row r="36">
          <cell r="A36" t="str">
            <v>Min. Municipal Affairs &amp; Housing ; 5971001987</v>
          </cell>
          <cell r="B36" t="str">
            <v>Min. Municipal Affairs &amp; Housing</v>
          </cell>
          <cell r="C36" t="str">
            <v>5971001987</v>
          </cell>
          <cell r="D36" t="str">
            <v/>
          </cell>
          <cell r="E36" t="str">
            <v>booked</v>
          </cell>
          <cell r="F36" t="str">
            <v/>
          </cell>
          <cell r="G36" t="str">
            <v>Cory Ottier</v>
          </cell>
          <cell r="H36">
            <v>6533.333333333333</v>
          </cell>
          <cell r="I36">
            <v>0</v>
          </cell>
          <cell r="J36">
            <v>933.33333333333337</v>
          </cell>
        </row>
        <row r="37">
          <cell r="A37" t="str">
            <v>Min. Municipal Affairs &amp; Housing ; 5971002191</v>
          </cell>
          <cell r="B37" t="str">
            <v>Min. Municipal Affairs &amp; Housing</v>
          </cell>
          <cell r="C37" t="str">
            <v>5971002191</v>
          </cell>
          <cell r="D37" t="str">
            <v/>
          </cell>
          <cell r="E37" t="str">
            <v>booked</v>
          </cell>
          <cell r="F37" t="str">
            <v/>
          </cell>
          <cell r="G37" t="str">
            <v>Cory Ottier</v>
          </cell>
          <cell r="H37">
            <v>1866.6666666666667</v>
          </cell>
          <cell r="I37">
            <v>0</v>
          </cell>
          <cell r="J37">
            <v>933.33333333333337</v>
          </cell>
        </row>
        <row r="38">
          <cell r="A38" t="str">
            <v>National Capital Commission ; 519336 -support</v>
          </cell>
          <cell r="B38" t="str">
            <v>National Capital Commission</v>
          </cell>
          <cell r="C38" t="str">
            <v>519336</v>
          </cell>
          <cell r="D38" t="str">
            <v>519336 -support</v>
          </cell>
          <cell r="E38" t="str">
            <v>booked</v>
          </cell>
          <cell r="F38" t="str">
            <v/>
          </cell>
          <cell r="G38" t="str">
            <v>Cory Ottier</v>
          </cell>
          <cell r="H38">
            <v>1666.6666666666667</v>
          </cell>
          <cell r="I38">
            <v>500</v>
          </cell>
          <cell r="J38">
            <v>933.33333333333337</v>
          </cell>
        </row>
        <row r="39">
          <cell r="A39" t="str">
            <v>National Capital Commission ; 519442 -support</v>
          </cell>
          <cell r="B39" t="str">
            <v>National Capital Commission</v>
          </cell>
          <cell r="C39" t="str">
            <v>519442</v>
          </cell>
          <cell r="D39" t="str">
            <v>519442 -support</v>
          </cell>
          <cell r="E39" t="str">
            <v>booked</v>
          </cell>
          <cell r="F39" t="str">
            <v/>
          </cell>
          <cell r="G39" t="str">
            <v>Cory Ottier</v>
          </cell>
          <cell r="H39">
            <v>8722.6666666666661</v>
          </cell>
          <cell r="I39">
            <v>6156</v>
          </cell>
          <cell r="J39">
            <v>933.33333333333337</v>
          </cell>
        </row>
        <row r="40">
          <cell r="A40" t="str">
            <v>National Labor Relations Board ; 99-40-00793</v>
          </cell>
          <cell r="B40" t="str">
            <v>National Labor Relations Board</v>
          </cell>
          <cell r="C40" t="str">
            <v>99-40-00793</v>
          </cell>
          <cell r="D40" t="str">
            <v/>
          </cell>
          <cell r="E40" t="str">
            <v>booked</v>
          </cell>
          <cell r="F40" t="str">
            <v/>
          </cell>
          <cell r="G40" t="str">
            <v>Kristine Haselsteiner</v>
          </cell>
          <cell r="H40">
            <v>122258</v>
          </cell>
          <cell r="I40">
            <v>42934</v>
          </cell>
          <cell r="J40">
            <v>0</v>
          </cell>
        </row>
        <row r="41">
          <cell r="A41" t="str">
            <v>Ontario Clean Water Agency ; P0108913</v>
          </cell>
          <cell r="B41" t="str">
            <v>Ontario Clean Water Agency</v>
          </cell>
          <cell r="C41" t="str">
            <v>P0108913</v>
          </cell>
          <cell r="D41" t="str">
            <v/>
          </cell>
          <cell r="E41" t="str">
            <v>booked</v>
          </cell>
          <cell r="F41" t="str">
            <v/>
          </cell>
          <cell r="G41" t="str">
            <v/>
          </cell>
          <cell r="H41">
            <v>2500</v>
          </cell>
          <cell r="I41">
            <v>2500</v>
          </cell>
          <cell r="J41">
            <v>833.33333333333337</v>
          </cell>
        </row>
        <row r="42">
          <cell r="A42" t="str">
            <v>Ontario Clear Water Agency ; PO108913</v>
          </cell>
          <cell r="B42" t="str">
            <v>Ontario Clear Water Agency</v>
          </cell>
          <cell r="C42" t="str">
            <v>PO108913</v>
          </cell>
          <cell r="D42" t="str">
            <v/>
          </cell>
          <cell r="E42" t="str">
            <v>booked</v>
          </cell>
          <cell r="F42" t="str">
            <v/>
          </cell>
          <cell r="G42" t="str">
            <v>Sally Plows</v>
          </cell>
          <cell r="H42">
            <v>1600</v>
          </cell>
          <cell r="I42">
            <v>1600</v>
          </cell>
          <cell r="J42">
            <v>800</v>
          </cell>
        </row>
        <row r="43">
          <cell r="A43" t="str">
            <v>Ontario Ministry of Health ; Training/Support</v>
          </cell>
          <cell r="B43" t="str">
            <v>Ontario Ministry of Health</v>
          </cell>
          <cell r="C43" t="str">
            <v>MHP 055748</v>
          </cell>
          <cell r="D43" t="str">
            <v>Training/Support</v>
          </cell>
          <cell r="E43" t="str">
            <v>booked</v>
          </cell>
          <cell r="F43" t="str">
            <v/>
          </cell>
          <cell r="G43" t="str">
            <v>Cory Ottier</v>
          </cell>
          <cell r="H43">
            <v>6666.666666666667</v>
          </cell>
          <cell r="I43">
            <v>6666.666666666667</v>
          </cell>
          <cell r="J43">
            <v>933.33333333333337</v>
          </cell>
        </row>
        <row r="44">
          <cell r="A44" t="str">
            <v>Ontario Ministry of Health ; analysis and install</v>
          </cell>
          <cell r="B44" t="str">
            <v>Ontario Ministry of Health</v>
          </cell>
          <cell r="C44" t="str">
            <v>MHP 055748</v>
          </cell>
          <cell r="D44" t="str">
            <v>analysis and install</v>
          </cell>
          <cell r="E44" t="str">
            <v>booked</v>
          </cell>
          <cell r="F44" t="str">
            <v/>
          </cell>
          <cell r="G44" t="str">
            <v>Cory Ottier</v>
          </cell>
          <cell r="H44">
            <v>16800</v>
          </cell>
          <cell r="I44">
            <v>3850</v>
          </cell>
          <cell r="J44">
            <v>933.33333333333337</v>
          </cell>
        </row>
        <row r="45">
          <cell r="A45" t="str">
            <v>Org Economic Co-op &amp; Development ; Contract for Services # M.98/03</v>
          </cell>
          <cell r="B45" t="str">
            <v>Org Economic Co-op &amp; Development</v>
          </cell>
          <cell r="C45" t="str">
            <v>Contract for Services # M.98/03</v>
          </cell>
          <cell r="D45" t="str">
            <v/>
          </cell>
          <cell r="E45" t="str">
            <v>booked</v>
          </cell>
          <cell r="F45" t="str">
            <v/>
          </cell>
          <cell r="G45" t="str">
            <v>Kristine Haselsteiner</v>
          </cell>
          <cell r="H45">
            <v>116666.66666666667</v>
          </cell>
          <cell r="I45">
            <v>70580</v>
          </cell>
          <cell r="J45">
            <v>0</v>
          </cell>
        </row>
        <row r="46">
          <cell r="A46" t="str">
            <v>Pioneer Hi-Bred ; LOE per Susan Lees 01/25/2000</v>
          </cell>
          <cell r="B46" t="str">
            <v>Pioneer Hi-Bred</v>
          </cell>
          <cell r="C46" t="str">
            <v>LOE per Susan Lees 01/25/2000</v>
          </cell>
          <cell r="D46" t="str">
            <v/>
          </cell>
          <cell r="E46" t="str">
            <v>booked</v>
          </cell>
          <cell r="F46" t="str">
            <v/>
          </cell>
          <cell r="G46" t="str">
            <v>Laurie Murphy</v>
          </cell>
          <cell r="H46">
            <v>12500</v>
          </cell>
          <cell r="I46">
            <v>312.5</v>
          </cell>
          <cell r="J46">
            <v>1250</v>
          </cell>
        </row>
        <row r="47">
          <cell r="A47" t="str">
            <v>Public Works Gov't Services Cana ; DOJ training</v>
          </cell>
          <cell r="B47" t="str">
            <v>Public Works Gov't Services Cana</v>
          </cell>
          <cell r="C47" t="str">
            <v>Contract: 19081-8-0260/001/ER</v>
          </cell>
          <cell r="D47" t="str">
            <v>DOJ training</v>
          </cell>
          <cell r="E47" t="str">
            <v>booked</v>
          </cell>
          <cell r="F47" t="str">
            <v/>
          </cell>
          <cell r="G47" t="str">
            <v>Cory Ottier</v>
          </cell>
          <cell r="H47">
            <v>32500</v>
          </cell>
          <cell r="I47">
            <v>32500</v>
          </cell>
          <cell r="J47">
            <v>746.66666666666663</v>
          </cell>
        </row>
        <row r="48">
          <cell r="A48" t="str">
            <v>Public Works Gov't Services Cana ; DOJ support</v>
          </cell>
          <cell r="B48" t="str">
            <v>Public Works Gov't Services Cana</v>
          </cell>
          <cell r="C48" t="str">
            <v>Contract: 19081-8-0260/001/ER</v>
          </cell>
          <cell r="D48" t="str">
            <v>DOJ support</v>
          </cell>
          <cell r="E48" t="str">
            <v>booked</v>
          </cell>
          <cell r="F48" t="str">
            <v/>
          </cell>
          <cell r="G48" t="str">
            <v>Cory Ottier</v>
          </cell>
          <cell r="H48">
            <v>40063.333333333336</v>
          </cell>
          <cell r="I48">
            <v>40063.333333333336</v>
          </cell>
          <cell r="J48">
            <v>888.88663736979163</v>
          </cell>
        </row>
        <row r="49">
          <cell r="A49" t="str">
            <v>Public Works Gov't Services Cana ; Edmonton Upgrade</v>
          </cell>
          <cell r="B49" t="str">
            <v>Public Works Gov't Services Cana</v>
          </cell>
          <cell r="C49" t="str">
            <v>MC 5550 0700 0032 0495</v>
          </cell>
          <cell r="D49" t="str">
            <v>Edmonton Upgrade</v>
          </cell>
          <cell r="E49" t="str">
            <v>booked</v>
          </cell>
          <cell r="F49" t="str">
            <v/>
          </cell>
          <cell r="G49" t="str">
            <v>Cory Ottier</v>
          </cell>
          <cell r="H49">
            <v>933.33333333333337</v>
          </cell>
          <cell r="I49">
            <v>933.33333333333337</v>
          </cell>
          <cell r="J49">
            <v>933.33333333333337</v>
          </cell>
        </row>
        <row r="50">
          <cell r="A50" t="str">
            <v>PWGSC ; en469-9-0508</v>
          </cell>
          <cell r="B50" t="str">
            <v>PWGSC</v>
          </cell>
          <cell r="C50" t="str">
            <v>en469-9-0508</v>
          </cell>
          <cell r="D50" t="str">
            <v/>
          </cell>
          <cell r="E50" t="str">
            <v>booked</v>
          </cell>
          <cell r="F50" t="str">
            <v>North-East</v>
          </cell>
          <cell r="G50" t="str">
            <v>Cory Ottier</v>
          </cell>
          <cell r="H50">
            <v>2800</v>
          </cell>
          <cell r="I50">
            <v>0</v>
          </cell>
          <cell r="J50">
            <v>700</v>
          </cell>
        </row>
        <row r="51">
          <cell r="A51" t="str">
            <v>RCMP ; Letter of Engagement 01/26/2000</v>
          </cell>
          <cell r="B51" t="str">
            <v>RCMP</v>
          </cell>
          <cell r="C51" t="str">
            <v>Letter of Engagement 01/26/2000</v>
          </cell>
          <cell r="D51" t="str">
            <v/>
          </cell>
          <cell r="E51" t="str">
            <v>booked</v>
          </cell>
          <cell r="F51" t="str">
            <v/>
          </cell>
          <cell r="G51" t="str">
            <v>Cory Ottier</v>
          </cell>
          <cell r="H51">
            <v>2166.6666666666665</v>
          </cell>
          <cell r="I51">
            <v>0</v>
          </cell>
          <cell r="J51">
            <v>0</v>
          </cell>
        </row>
        <row r="52">
          <cell r="A52" t="str">
            <v>Revenue Canada ; Letter of Engagement 04/11/2000</v>
          </cell>
          <cell r="B52" t="str">
            <v>Revenue Canada</v>
          </cell>
          <cell r="C52" t="str">
            <v>Letter of Engagement 04/11/2000</v>
          </cell>
          <cell r="D52" t="str">
            <v/>
          </cell>
          <cell r="E52" t="str">
            <v>booked</v>
          </cell>
          <cell r="F52" t="str">
            <v/>
          </cell>
          <cell r="G52" t="str">
            <v>Cory Ottier</v>
          </cell>
          <cell r="H52">
            <v>1866.6666666666667</v>
          </cell>
          <cell r="I52">
            <v>0</v>
          </cell>
          <cell r="J52">
            <v>933.33333333333337</v>
          </cell>
        </row>
        <row r="53">
          <cell r="A53" t="str">
            <v>SenCom ; 2000-370</v>
          </cell>
          <cell r="B53" t="str">
            <v>SenCom</v>
          </cell>
          <cell r="C53" t="str">
            <v>2000-370</v>
          </cell>
          <cell r="D53" t="str">
            <v/>
          </cell>
          <cell r="E53" t="str">
            <v>booked</v>
          </cell>
          <cell r="F53" t="str">
            <v/>
          </cell>
          <cell r="G53" t="str">
            <v>Robert Skanes</v>
          </cell>
          <cell r="H53">
            <v>4800</v>
          </cell>
          <cell r="I53">
            <v>0</v>
          </cell>
          <cell r="J53">
            <v>1200</v>
          </cell>
        </row>
        <row r="54">
          <cell r="A54" t="str">
            <v>Status of Women ; Contract 652</v>
          </cell>
          <cell r="B54" t="str">
            <v>Status of Women</v>
          </cell>
          <cell r="C54" t="str">
            <v>Contract 652</v>
          </cell>
          <cell r="D54" t="str">
            <v/>
          </cell>
          <cell r="E54" t="str">
            <v>booked</v>
          </cell>
          <cell r="F54" t="str">
            <v/>
          </cell>
          <cell r="G54" t="str">
            <v>Cory Ottier</v>
          </cell>
          <cell r="H54">
            <v>14000</v>
          </cell>
          <cell r="I54">
            <v>0</v>
          </cell>
          <cell r="J54">
            <v>933.33333333333337</v>
          </cell>
        </row>
        <row r="55">
          <cell r="A55" t="str">
            <v>Status of Women ; support/training</v>
          </cell>
          <cell r="B55" t="str">
            <v>Status of Women</v>
          </cell>
          <cell r="C55" t="str">
            <v>Contract: 653</v>
          </cell>
          <cell r="D55" t="str">
            <v>support/training</v>
          </cell>
          <cell r="E55" t="str">
            <v>booked</v>
          </cell>
          <cell r="F55" t="str">
            <v/>
          </cell>
          <cell r="G55" t="str">
            <v>Cory Ottier</v>
          </cell>
          <cell r="H55">
            <v>9333.3333333333339</v>
          </cell>
          <cell r="I55">
            <v>9333.3333333333339</v>
          </cell>
          <cell r="J55">
            <v>933.33333333333337</v>
          </cell>
        </row>
        <row r="56">
          <cell r="A56" t="str">
            <v>Status of Women ; conversion</v>
          </cell>
          <cell r="B56" t="str">
            <v>Status of Women</v>
          </cell>
          <cell r="C56" t="str">
            <v>Contract: 654</v>
          </cell>
          <cell r="D56" t="str">
            <v>conversion</v>
          </cell>
          <cell r="E56" t="str">
            <v>booked</v>
          </cell>
          <cell r="F56" t="str">
            <v/>
          </cell>
          <cell r="G56" t="str">
            <v>Cory Ottier</v>
          </cell>
          <cell r="H56">
            <v>9333.3333333333339</v>
          </cell>
          <cell r="I56">
            <v>3733.3333333333339</v>
          </cell>
          <cell r="J56">
            <v>933.33333333333337</v>
          </cell>
        </row>
        <row r="57">
          <cell r="A57" t="str">
            <v>Symbol Technologies ; support/training</v>
          </cell>
          <cell r="B57" t="str">
            <v>Symbol Technologies</v>
          </cell>
          <cell r="C57" t="str">
            <v>4500094052</v>
          </cell>
          <cell r="D57" t="str">
            <v>support/training</v>
          </cell>
          <cell r="E57" t="str">
            <v>booked</v>
          </cell>
          <cell r="F57" t="str">
            <v/>
          </cell>
          <cell r="G57" t="str">
            <v>Kristine Haselsteiner</v>
          </cell>
          <cell r="H57">
            <v>17003</v>
          </cell>
          <cell r="I57">
            <v>17003</v>
          </cell>
          <cell r="J57">
            <v>1050</v>
          </cell>
        </row>
        <row r="58">
          <cell r="A58" t="str">
            <v>TransCanada Pipelines ; Consulting Services Work Order 05/16/2000</v>
          </cell>
          <cell r="B58" t="str">
            <v>TransCanada Pipelines</v>
          </cell>
          <cell r="C58" t="str">
            <v>Consulting Services Work Order 05/16/2000</v>
          </cell>
          <cell r="D58" t="str">
            <v/>
          </cell>
          <cell r="E58" t="str">
            <v>booked</v>
          </cell>
          <cell r="F58" t="str">
            <v/>
          </cell>
          <cell r="G58" t="str">
            <v>Sally Plows</v>
          </cell>
          <cell r="H58">
            <v>2533.3333333333335</v>
          </cell>
          <cell r="I58">
            <v>0</v>
          </cell>
          <cell r="J58">
            <v>800</v>
          </cell>
        </row>
        <row r="59">
          <cell r="A59" t="str">
            <v>TransCanada Pipelines ; Consulting Services Work Order 05/16/2000</v>
          </cell>
          <cell r="B59" t="str">
            <v>TransCanada Pipelines</v>
          </cell>
          <cell r="C59" t="str">
            <v>Consulting Services Work Order 05/16/2000</v>
          </cell>
          <cell r="D59" t="str">
            <v/>
          </cell>
          <cell r="E59" t="str">
            <v>booked</v>
          </cell>
          <cell r="F59" t="str">
            <v/>
          </cell>
          <cell r="G59" t="str">
            <v>Sally Plows</v>
          </cell>
          <cell r="H59">
            <v>933.33333333333337</v>
          </cell>
          <cell r="I59">
            <v>0</v>
          </cell>
          <cell r="J59">
            <v>933.33333333333337</v>
          </cell>
        </row>
        <row r="60">
          <cell r="A60" t="str">
            <v>TransCanada Pipelines ; Work Order 03/16/2000</v>
          </cell>
          <cell r="B60" t="str">
            <v>TransCanada Pipelines</v>
          </cell>
          <cell r="C60" t="str">
            <v>Work Order 03/16/2000</v>
          </cell>
          <cell r="D60" t="str">
            <v/>
          </cell>
          <cell r="E60" t="str">
            <v>booked</v>
          </cell>
          <cell r="F60" t="str">
            <v/>
          </cell>
          <cell r="G60" t="str">
            <v>Sally Plows</v>
          </cell>
          <cell r="H60">
            <v>9333.3333333333339</v>
          </cell>
          <cell r="I60">
            <v>0</v>
          </cell>
          <cell r="J60">
            <v>933.33333333333337</v>
          </cell>
        </row>
        <row r="61">
          <cell r="A61" t="str">
            <v>UNHCR ; SOW 5 addendum - Tracy</v>
          </cell>
          <cell r="B61" t="str">
            <v>UNHCR</v>
          </cell>
          <cell r="C61" t="str">
            <v>contract: 18724</v>
          </cell>
          <cell r="D61" t="str">
            <v>SOW 5 addendum - Tracy</v>
          </cell>
          <cell r="E61" t="str">
            <v>booked</v>
          </cell>
          <cell r="F61" t="str">
            <v/>
          </cell>
          <cell r="G61" t="str">
            <v>Kristine Haselsteiner</v>
          </cell>
          <cell r="H61">
            <v>6000</v>
          </cell>
          <cell r="I61">
            <v>6000</v>
          </cell>
          <cell r="J61">
            <v>1200</v>
          </cell>
        </row>
        <row r="62">
          <cell r="A62" t="str">
            <v>UNHCR ; N/A</v>
          </cell>
          <cell r="B62" t="str">
            <v>UNHCR</v>
          </cell>
          <cell r="C62" t="str">
            <v>PS agreement - SOW # 000002</v>
          </cell>
          <cell r="D62" t="str">
            <v>N/A</v>
          </cell>
          <cell r="E62" t="str">
            <v>booked</v>
          </cell>
          <cell r="F62" t="str">
            <v/>
          </cell>
          <cell r="G62" t="str">
            <v>Kristine Haselsteiner</v>
          </cell>
          <cell r="H62">
            <v>18000</v>
          </cell>
          <cell r="I62">
            <v>18000</v>
          </cell>
          <cell r="J62">
            <v>1200</v>
          </cell>
        </row>
        <row r="63">
          <cell r="A63" t="str">
            <v>UNHCR ; N/A</v>
          </cell>
          <cell r="B63" t="str">
            <v>UNHCR</v>
          </cell>
          <cell r="C63" t="str">
            <v>SOW # 05</v>
          </cell>
          <cell r="D63" t="str">
            <v>N/A</v>
          </cell>
          <cell r="E63" t="str">
            <v>booked</v>
          </cell>
          <cell r="F63" t="str">
            <v/>
          </cell>
          <cell r="G63" t="str">
            <v>Kristine Haselsteiner</v>
          </cell>
          <cell r="H63">
            <v>78000</v>
          </cell>
          <cell r="I63">
            <v>78000</v>
          </cell>
          <cell r="J63">
            <v>1200</v>
          </cell>
        </row>
        <row r="64">
          <cell r="A64" t="str">
            <v>UNHCR ; SOW 9</v>
          </cell>
          <cell r="B64" t="str">
            <v>UNHCR</v>
          </cell>
          <cell r="C64" t="str">
            <v>Statement of Work 05/05/2000</v>
          </cell>
          <cell r="D64" t="str">
            <v>SOW 9</v>
          </cell>
          <cell r="E64" t="str">
            <v>booked</v>
          </cell>
          <cell r="F64" t="str">
            <v/>
          </cell>
          <cell r="G64" t="str">
            <v>Kristine Haselsteiner</v>
          </cell>
          <cell r="H64">
            <v>52800</v>
          </cell>
          <cell r="I64">
            <v>52800</v>
          </cell>
          <cell r="J64">
            <v>1200</v>
          </cell>
        </row>
        <row r="65">
          <cell r="A65" t="str">
            <v>Unum Provident ; RM Implementation</v>
          </cell>
          <cell r="B65" t="str">
            <v>Unum Provident</v>
          </cell>
          <cell r="C65" t="str">
            <v>LOE 03/03/2000</v>
          </cell>
          <cell r="D65" t="str">
            <v>RM Implementation</v>
          </cell>
          <cell r="E65" t="str">
            <v>booked</v>
          </cell>
          <cell r="F65" t="str">
            <v/>
          </cell>
          <cell r="G65" t="str">
            <v>Kristine Haselsteiner</v>
          </cell>
          <cell r="H65">
            <v>85000</v>
          </cell>
          <cell r="I65">
            <v>45156.25</v>
          </cell>
          <cell r="J65">
            <v>1250</v>
          </cell>
        </row>
        <row r="66">
          <cell r="A66" t="str">
            <v>US Central Command ; Training/Support</v>
          </cell>
          <cell r="B66" t="str">
            <v>US Central Command</v>
          </cell>
          <cell r="C66" t="str">
            <v>F0860200FA064</v>
          </cell>
          <cell r="D66" t="str">
            <v>Training/Support</v>
          </cell>
          <cell r="E66" t="str">
            <v>booked</v>
          </cell>
          <cell r="F66" t="str">
            <v/>
          </cell>
          <cell r="G66" t="str">
            <v>Robert Skanes</v>
          </cell>
          <cell r="H66">
            <v>6678</v>
          </cell>
          <cell r="I66">
            <v>6678</v>
          </cell>
          <cell r="J66">
            <v>0</v>
          </cell>
        </row>
        <row r="67">
          <cell r="A67" t="str">
            <v>US Central Command ; RM Implementation</v>
          </cell>
          <cell r="B67" t="str">
            <v>US Central Command</v>
          </cell>
          <cell r="C67" t="str">
            <v>F0860200FA064</v>
          </cell>
          <cell r="D67" t="str">
            <v>RM Implementation</v>
          </cell>
          <cell r="E67" t="str">
            <v>booked</v>
          </cell>
          <cell r="F67" t="str">
            <v/>
          </cell>
          <cell r="G67" t="str">
            <v>Robert Skanes</v>
          </cell>
          <cell r="H67">
            <v>45600</v>
          </cell>
          <cell r="I67">
            <v>33600</v>
          </cell>
          <cell r="J67">
            <v>1200</v>
          </cell>
        </row>
        <row r="68">
          <cell r="A68" t="str">
            <v>World Wide Technology ; Letter of Engagement per Geoff Lockett 02/18/2000</v>
          </cell>
          <cell r="B68" t="str">
            <v>World Wide Technology</v>
          </cell>
          <cell r="C68" t="str">
            <v>Letter of Engagement per Geoff Lockett 02/18/2000</v>
          </cell>
          <cell r="D68" t="str">
            <v/>
          </cell>
          <cell r="E68" t="str">
            <v>booked</v>
          </cell>
          <cell r="F68" t="str">
            <v/>
          </cell>
          <cell r="G68" t="str">
            <v>Robert Skanes</v>
          </cell>
          <cell r="H68">
            <v>12000</v>
          </cell>
          <cell r="I68">
            <v>-2700</v>
          </cell>
          <cell r="J68">
            <v>1200</v>
          </cell>
        </row>
        <row r="69">
          <cell r="A69" t="str">
            <v>CGI Info Sys &amp; Mgmt Consultants ; TB conversion</v>
          </cell>
          <cell r="B69" t="str">
            <v>CGI Info Sys &amp; Mgmt Consultants</v>
          </cell>
          <cell r="C69" t="str">
            <v>Letter of Engagement July 5, 2000</v>
          </cell>
          <cell r="D69" t="str">
            <v>TB conversion</v>
          </cell>
          <cell r="E69" t="str">
            <v>booked</v>
          </cell>
          <cell r="G69" t="str">
            <v>Cory Ottier</v>
          </cell>
          <cell r="H69">
            <v>74666.399999999994</v>
          </cell>
          <cell r="J69">
            <v>933.33333333333337</v>
          </cell>
        </row>
        <row r="70">
          <cell r="A70" t="str">
            <v>Enron ; Magellan</v>
          </cell>
          <cell r="B70" t="str">
            <v>Enron</v>
          </cell>
          <cell r="C70" t="str">
            <v>Master Agreement</v>
          </cell>
          <cell r="D70" t="str">
            <v>Magellan</v>
          </cell>
          <cell r="E70" t="str">
            <v>booked</v>
          </cell>
          <cell r="G70" t="str">
            <v>Laurie Murphy</v>
          </cell>
          <cell r="J70">
            <v>1200</v>
          </cell>
        </row>
        <row r="71">
          <cell r="A71" t="str">
            <v xml:space="preserve"> ; </v>
          </cell>
        </row>
        <row r="72">
          <cell r="A72" t="str">
            <v xml:space="preserve"> ; </v>
          </cell>
        </row>
        <row r="73">
          <cell r="A73" t="str">
            <v xml:space="preserve"> ; </v>
          </cell>
        </row>
        <row r="74">
          <cell r="A74" t="str">
            <v xml:space="preserve"> ; </v>
          </cell>
        </row>
        <row r="75">
          <cell r="A75" t="str">
            <v xml:space="preserve"> ; </v>
          </cell>
        </row>
        <row r="76">
          <cell r="A76" t="str">
            <v xml:space="preserve"> ; </v>
          </cell>
        </row>
        <row r="77">
          <cell r="A77" t="str">
            <v xml:space="preserve"> ; </v>
          </cell>
        </row>
        <row r="78">
          <cell r="A78" t="str">
            <v xml:space="preserve"> ; </v>
          </cell>
        </row>
        <row r="79">
          <cell r="A79" t="str">
            <v xml:space="preserve"> ; </v>
          </cell>
        </row>
        <row r="80">
          <cell r="A80" t="str">
            <v xml:space="preserve"> ; </v>
          </cell>
        </row>
        <row r="81">
          <cell r="A81" t="str">
            <v xml:space="preserve"> ; </v>
          </cell>
        </row>
        <row r="82">
          <cell r="A82" t="str">
            <v xml:space="preserve"> ; </v>
          </cell>
        </row>
        <row r="83">
          <cell r="A83" t="str">
            <v xml:space="preserve"> ; </v>
          </cell>
        </row>
        <row r="84">
          <cell r="A84" t="str">
            <v xml:space="preserve"> ; </v>
          </cell>
        </row>
        <row r="85">
          <cell r="A85" t="str">
            <v xml:space="preserve"> ; </v>
          </cell>
        </row>
        <row r="86">
          <cell r="A86" t="str">
            <v xml:space="preserve"> ; </v>
          </cell>
        </row>
        <row r="87">
          <cell r="A87" t="str">
            <v xml:space="preserve"> ; </v>
          </cell>
        </row>
        <row r="88">
          <cell r="A88" t="str">
            <v xml:space="preserve"> ; </v>
          </cell>
        </row>
        <row r="89">
          <cell r="A89" t="str">
            <v xml:space="preserve"> ; </v>
          </cell>
        </row>
        <row r="90">
          <cell r="A90" t="str">
            <v xml:space="preserve"> ; </v>
          </cell>
        </row>
        <row r="91">
          <cell r="A91" t="str">
            <v xml:space="preserve"> ; </v>
          </cell>
        </row>
        <row r="92">
          <cell r="A92" t="str">
            <v xml:space="preserve"> ; </v>
          </cell>
        </row>
        <row r="93">
          <cell r="A93" t="str">
            <v xml:space="preserve"> ; </v>
          </cell>
        </row>
        <row r="94">
          <cell r="A94" t="str">
            <v xml:space="preserve"> ; </v>
          </cell>
        </row>
        <row r="95">
          <cell r="A95" t="str">
            <v xml:space="preserve"> ; </v>
          </cell>
        </row>
        <row r="96">
          <cell r="A96" t="str">
            <v xml:space="preserve"> ; </v>
          </cell>
        </row>
        <row r="97">
          <cell r="A97" t="str">
            <v xml:space="preserve"> ; </v>
          </cell>
        </row>
        <row r="98">
          <cell r="A98" t="str">
            <v xml:space="preserve"> ; </v>
          </cell>
        </row>
        <row r="99">
          <cell r="A99" t="str">
            <v xml:space="preserve"> ; </v>
          </cell>
        </row>
        <row r="100">
          <cell r="A100" t="str">
            <v xml:space="preserve"> ; </v>
          </cell>
        </row>
        <row r="101">
          <cell r="A101" t="str">
            <v xml:space="preserve"> ; </v>
          </cell>
        </row>
        <row r="102">
          <cell r="A102" t="str">
            <v xml:space="preserve"> ; </v>
          </cell>
        </row>
        <row r="103">
          <cell r="A103" t="str">
            <v xml:space="preserve"> ; </v>
          </cell>
        </row>
        <row r="104">
          <cell r="A104" t="str">
            <v xml:space="preserve"> ; </v>
          </cell>
        </row>
        <row r="105">
          <cell r="A105" t="str">
            <v xml:space="preserve"> ; </v>
          </cell>
        </row>
        <row r="106">
          <cell r="A106" t="str">
            <v xml:space="preserve"> ; </v>
          </cell>
        </row>
        <row r="107">
          <cell r="A107" t="str">
            <v xml:space="preserve"> ; </v>
          </cell>
        </row>
        <row r="108">
          <cell r="A108" t="str">
            <v xml:space="preserve"> ; </v>
          </cell>
        </row>
        <row r="109">
          <cell r="A109" t="str">
            <v xml:space="preserve"> ; </v>
          </cell>
        </row>
        <row r="110">
          <cell r="A110" t="str">
            <v xml:space="preserve"> ; </v>
          </cell>
        </row>
        <row r="111">
          <cell r="A111" t="str">
            <v xml:space="preserve"> ; </v>
          </cell>
        </row>
        <row r="112">
          <cell r="A112" t="str">
            <v xml:space="preserve"> ; </v>
          </cell>
        </row>
        <row r="113">
          <cell r="A113" t="str">
            <v xml:space="preserve"> ; </v>
          </cell>
        </row>
        <row r="114">
          <cell r="A114" t="str">
            <v xml:space="preserve"> ; </v>
          </cell>
        </row>
        <row r="115">
          <cell r="A115" t="str">
            <v xml:space="preserve"> ; </v>
          </cell>
        </row>
        <row r="116">
          <cell r="A116" t="str">
            <v xml:space="preserve"> ; </v>
          </cell>
        </row>
        <row r="117">
          <cell r="A117" t="str">
            <v xml:space="preserve"> ; </v>
          </cell>
        </row>
        <row r="118">
          <cell r="A118" t="str">
            <v xml:space="preserve"> ; </v>
          </cell>
        </row>
        <row r="119">
          <cell r="A119" t="str">
            <v xml:space="preserve"> ; </v>
          </cell>
        </row>
        <row r="120">
          <cell r="A120" t="str">
            <v xml:space="preserve"> ; </v>
          </cell>
        </row>
        <row r="121">
          <cell r="A121" t="str">
            <v xml:space="preserve"> ; </v>
          </cell>
        </row>
        <row r="122">
          <cell r="A122" t="str">
            <v xml:space="preserve"> ; </v>
          </cell>
        </row>
        <row r="123">
          <cell r="A123" t="str">
            <v xml:space="preserve"> ; </v>
          </cell>
        </row>
        <row r="124">
          <cell r="A124" t="str">
            <v xml:space="preserve"> ; </v>
          </cell>
        </row>
        <row r="125">
          <cell r="A125" t="str">
            <v xml:space="preserve"> ; </v>
          </cell>
        </row>
        <row r="126">
          <cell r="A126" t="str">
            <v xml:space="preserve"> ; </v>
          </cell>
        </row>
        <row r="127">
          <cell r="A127" t="str">
            <v xml:space="preserve"> ; </v>
          </cell>
        </row>
        <row r="128">
          <cell r="A128" t="str">
            <v xml:space="preserve"> ; </v>
          </cell>
        </row>
        <row r="129">
          <cell r="A129" t="str">
            <v xml:space="preserve"> ; </v>
          </cell>
        </row>
        <row r="130">
          <cell r="A130" t="str">
            <v xml:space="preserve"> ; </v>
          </cell>
        </row>
        <row r="131">
          <cell r="A131" t="str">
            <v xml:space="preserve"> ; </v>
          </cell>
        </row>
        <row r="132">
          <cell r="A132" t="str">
            <v xml:space="preserve"> ; </v>
          </cell>
        </row>
        <row r="133">
          <cell r="A133" t="str">
            <v xml:space="preserve"> ; </v>
          </cell>
        </row>
        <row r="134">
          <cell r="A134" t="str">
            <v xml:space="preserve"> ; </v>
          </cell>
        </row>
        <row r="135">
          <cell r="A135" t="str">
            <v xml:space="preserve"> ; </v>
          </cell>
        </row>
        <row r="136">
          <cell r="A136" t="str">
            <v xml:space="preserve"> ; </v>
          </cell>
        </row>
        <row r="137">
          <cell r="A137" t="str">
            <v xml:space="preserve"> ; </v>
          </cell>
        </row>
        <row r="138">
          <cell r="A138" t="str">
            <v xml:space="preserve"> ; </v>
          </cell>
        </row>
        <row r="139">
          <cell r="A139" t="str">
            <v xml:space="preserve"> ; </v>
          </cell>
        </row>
        <row r="140">
          <cell r="A140" t="str">
            <v xml:space="preserve"> ; </v>
          </cell>
        </row>
        <row r="141">
          <cell r="A141" t="str">
            <v xml:space="preserve"> ; </v>
          </cell>
        </row>
        <row r="142">
          <cell r="A142" t="str">
            <v xml:space="preserve"> ; </v>
          </cell>
        </row>
        <row r="143">
          <cell r="A143" t="str">
            <v xml:space="preserve"> ; </v>
          </cell>
        </row>
        <row r="144">
          <cell r="A144" t="str">
            <v xml:space="preserve"> ; </v>
          </cell>
        </row>
        <row r="145">
          <cell r="A145" t="str">
            <v xml:space="preserve"> ; </v>
          </cell>
        </row>
        <row r="146">
          <cell r="A146" t="str">
            <v xml:space="preserve"> ; </v>
          </cell>
        </row>
        <row r="147">
          <cell r="A147" t="str">
            <v xml:space="preserve"> ; </v>
          </cell>
        </row>
        <row r="148">
          <cell r="A148" t="str">
            <v xml:space="preserve"> ; </v>
          </cell>
        </row>
        <row r="149">
          <cell r="A149" t="str">
            <v xml:space="preserve"> ; </v>
          </cell>
        </row>
        <row r="150">
          <cell r="A150" t="str">
            <v xml:space="preserve"> ; </v>
          </cell>
        </row>
        <row r="151">
          <cell r="A151" t="str">
            <v xml:space="preserve"> ; </v>
          </cell>
        </row>
        <row r="152">
          <cell r="A152" t="str">
            <v xml:space="preserve"> ; </v>
          </cell>
        </row>
        <row r="153">
          <cell r="A153" t="str">
            <v xml:space="preserve"> ; </v>
          </cell>
        </row>
        <row r="154">
          <cell r="A154" t="str">
            <v xml:space="preserve"> ; </v>
          </cell>
        </row>
        <row r="155">
          <cell r="A155" t="str">
            <v xml:space="preserve"> ; </v>
          </cell>
        </row>
        <row r="156">
          <cell r="A156" t="str">
            <v xml:space="preserve"> ; </v>
          </cell>
        </row>
        <row r="157">
          <cell r="A157" t="str">
            <v xml:space="preserve"> ; </v>
          </cell>
        </row>
        <row r="158">
          <cell r="A158" t="str">
            <v xml:space="preserve"> ; </v>
          </cell>
        </row>
        <row r="159">
          <cell r="A159" t="str">
            <v xml:space="preserve"> ; </v>
          </cell>
        </row>
        <row r="160">
          <cell r="A160" t="str">
            <v xml:space="preserve"> ; </v>
          </cell>
        </row>
        <row r="161">
          <cell r="A161" t="str">
            <v xml:space="preserve"> ; </v>
          </cell>
        </row>
        <row r="162">
          <cell r="A162" t="str">
            <v xml:space="preserve"> ; </v>
          </cell>
        </row>
        <row r="163">
          <cell r="A163" t="str">
            <v xml:space="preserve"> ; </v>
          </cell>
        </row>
        <row r="164">
          <cell r="A164" t="str">
            <v xml:space="preserve"> ; </v>
          </cell>
        </row>
        <row r="165">
          <cell r="A165" t="str">
            <v xml:space="preserve"> ; </v>
          </cell>
        </row>
        <row r="166">
          <cell r="A166" t="str">
            <v xml:space="preserve"> ; </v>
          </cell>
        </row>
        <row r="167">
          <cell r="A167" t="str">
            <v xml:space="preserve"> ; </v>
          </cell>
        </row>
        <row r="168">
          <cell r="A168" t="str">
            <v xml:space="preserve"> ; </v>
          </cell>
        </row>
        <row r="169">
          <cell r="A169" t="str">
            <v xml:space="preserve"> ; </v>
          </cell>
        </row>
        <row r="170">
          <cell r="A170" t="str">
            <v xml:space="preserve"> ; </v>
          </cell>
        </row>
        <row r="171">
          <cell r="A171" t="str">
            <v xml:space="preserve"> ; </v>
          </cell>
        </row>
        <row r="172">
          <cell r="A172" t="str">
            <v xml:space="preserve"> ; </v>
          </cell>
        </row>
        <row r="173">
          <cell r="A173" t="str">
            <v xml:space="preserve"> ; </v>
          </cell>
        </row>
        <row r="174">
          <cell r="A174" t="str">
            <v xml:space="preserve"> ; </v>
          </cell>
        </row>
        <row r="175">
          <cell r="A175" t="str">
            <v xml:space="preserve"> ; </v>
          </cell>
        </row>
        <row r="176">
          <cell r="A176" t="str">
            <v xml:space="preserve"> ; </v>
          </cell>
        </row>
        <row r="177">
          <cell r="A177" t="str">
            <v xml:space="preserve"> ; </v>
          </cell>
        </row>
        <row r="178">
          <cell r="A178" t="str">
            <v xml:space="preserve"> ; </v>
          </cell>
        </row>
        <row r="179">
          <cell r="A179" t="str">
            <v xml:space="preserve"> ; </v>
          </cell>
        </row>
        <row r="180">
          <cell r="A180" t="str">
            <v xml:space="preserve"> ; </v>
          </cell>
        </row>
        <row r="181">
          <cell r="A181" t="str">
            <v xml:space="preserve"> ; </v>
          </cell>
        </row>
        <row r="182">
          <cell r="A182" t="str">
            <v xml:space="preserve"> ; </v>
          </cell>
        </row>
        <row r="183">
          <cell r="A183" t="str">
            <v xml:space="preserve"> ; </v>
          </cell>
        </row>
        <row r="184">
          <cell r="A184" t="str">
            <v xml:space="preserve"> ; </v>
          </cell>
        </row>
        <row r="185">
          <cell r="A185" t="str">
            <v xml:space="preserve"> ; </v>
          </cell>
        </row>
        <row r="186">
          <cell r="A186" t="str">
            <v xml:space="preserve"> ; </v>
          </cell>
        </row>
        <row r="187">
          <cell r="A187" t="str">
            <v xml:space="preserve"> ; </v>
          </cell>
        </row>
        <row r="188">
          <cell r="A188" t="str">
            <v xml:space="preserve"> ; </v>
          </cell>
        </row>
        <row r="189">
          <cell r="A189" t="str">
            <v xml:space="preserve"> ; </v>
          </cell>
        </row>
        <row r="190">
          <cell r="A190" t="str">
            <v xml:space="preserve"> ; </v>
          </cell>
        </row>
        <row r="191">
          <cell r="A191" t="str">
            <v xml:space="preserve"> ; </v>
          </cell>
        </row>
        <row r="192">
          <cell r="A192" t="str">
            <v xml:space="preserve"> ; </v>
          </cell>
        </row>
        <row r="193">
          <cell r="A193" t="str">
            <v xml:space="preserve"> ; </v>
          </cell>
        </row>
        <row r="194">
          <cell r="A194" t="str">
            <v xml:space="preserve"> ; </v>
          </cell>
        </row>
        <row r="195">
          <cell r="A195" t="str">
            <v xml:space="preserve"> ; </v>
          </cell>
        </row>
        <row r="196">
          <cell r="A196" t="str">
            <v xml:space="preserve"> ; </v>
          </cell>
        </row>
        <row r="197">
          <cell r="A197" t="str">
            <v xml:space="preserve"> ; </v>
          </cell>
        </row>
        <row r="198">
          <cell r="A198" t="str">
            <v xml:space="preserve"> ; </v>
          </cell>
        </row>
        <row r="199">
          <cell r="A199" t="str">
            <v xml:space="preserve"> ; </v>
          </cell>
        </row>
        <row r="200">
          <cell r="A200" t="str">
            <v xml:space="preserve"> ; </v>
          </cell>
        </row>
        <row r="201">
          <cell r="A201" t="str">
            <v xml:space="preserve"> ; </v>
          </cell>
        </row>
        <row r="202">
          <cell r="A202" t="str">
            <v xml:space="preserve"> ; </v>
          </cell>
        </row>
        <row r="203">
          <cell r="A203" t="str">
            <v xml:space="preserve"> ; </v>
          </cell>
        </row>
        <row r="204">
          <cell r="A204" t="str">
            <v xml:space="preserve"> ; </v>
          </cell>
        </row>
        <row r="205">
          <cell r="A205" t="str">
            <v xml:space="preserve"> ; </v>
          </cell>
        </row>
        <row r="206">
          <cell r="A206" t="str">
            <v xml:space="preserve"> ; </v>
          </cell>
        </row>
        <row r="207">
          <cell r="A207" t="str">
            <v xml:space="preserve"> ; </v>
          </cell>
        </row>
        <row r="208">
          <cell r="A208" t="str">
            <v xml:space="preserve"> ; </v>
          </cell>
        </row>
        <row r="209">
          <cell r="A209" t="str">
            <v xml:space="preserve"> ; </v>
          </cell>
        </row>
        <row r="210">
          <cell r="A210" t="str">
            <v xml:space="preserve"> ; </v>
          </cell>
        </row>
        <row r="211">
          <cell r="A211" t="str">
            <v xml:space="preserve"> ; </v>
          </cell>
        </row>
        <row r="212">
          <cell r="A212" t="str">
            <v xml:space="preserve"> ; </v>
          </cell>
        </row>
        <row r="213">
          <cell r="A213" t="str">
            <v xml:space="preserve"> ; </v>
          </cell>
        </row>
        <row r="214">
          <cell r="A214" t="str">
            <v xml:space="preserve"> ; </v>
          </cell>
        </row>
        <row r="215">
          <cell r="A215" t="str">
            <v xml:space="preserve"> ; </v>
          </cell>
        </row>
        <row r="216">
          <cell r="A216" t="str">
            <v xml:space="preserve"> ; </v>
          </cell>
        </row>
        <row r="217">
          <cell r="A217" t="str">
            <v xml:space="preserve"> ; </v>
          </cell>
        </row>
        <row r="218">
          <cell r="A218" t="str">
            <v xml:space="preserve"> ; </v>
          </cell>
        </row>
        <row r="219">
          <cell r="A219" t="str">
            <v xml:space="preserve"> ; </v>
          </cell>
        </row>
        <row r="220">
          <cell r="A220" t="str">
            <v xml:space="preserve"> ; </v>
          </cell>
        </row>
        <row r="221">
          <cell r="A221" t="str">
            <v xml:space="preserve"> ; </v>
          </cell>
        </row>
        <row r="222">
          <cell r="A222" t="str">
            <v xml:space="preserve"> ; </v>
          </cell>
        </row>
        <row r="223">
          <cell r="A223" t="str">
            <v xml:space="preserve"> ; </v>
          </cell>
        </row>
        <row r="224">
          <cell r="A224" t="str">
            <v xml:space="preserve"> ; </v>
          </cell>
        </row>
        <row r="225">
          <cell r="A225" t="str">
            <v xml:space="preserve"> ; </v>
          </cell>
        </row>
        <row r="226">
          <cell r="A226" t="str">
            <v xml:space="preserve"> ; </v>
          </cell>
        </row>
        <row r="227">
          <cell r="A227" t="str">
            <v xml:space="preserve"> ; </v>
          </cell>
        </row>
        <row r="228">
          <cell r="A228" t="str">
            <v xml:space="preserve"> ; </v>
          </cell>
        </row>
        <row r="229">
          <cell r="A229" t="str">
            <v xml:space="preserve"> ; </v>
          </cell>
        </row>
        <row r="230">
          <cell r="A230" t="str">
            <v xml:space="preserve"> ; </v>
          </cell>
        </row>
        <row r="231">
          <cell r="A231" t="str">
            <v xml:space="preserve"> ; </v>
          </cell>
        </row>
        <row r="232">
          <cell r="A232" t="str">
            <v xml:space="preserve"> ; </v>
          </cell>
        </row>
        <row r="233">
          <cell r="A233" t="str">
            <v xml:space="preserve"> ; </v>
          </cell>
        </row>
        <row r="234">
          <cell r="A234" t="str">
            <v xml:space="preserve"> ; </v>
          </cell>
        </row>
        <row r="235">
          <cell r="A235" t="str">
            <v xml:space="preserve"> ; </v>
          </cell>
        </row>
        <row r="236">
          <cell r="A236" t="str">
            <v xml:space="preserve"> ; </v>
          </cell>
        </row>
        <row r="237">
          <cell r="A237" t="str">
            <v xml:space="preserve"> ; </v>
          </cell>
        </row>
        <row r="238">
          <cell r="A238" t="str">
            <v xml:space="preserve"> ; </v>
          </cell>
        </row>
        <row r="239">
          <cell r="A239" t="str">
            <v xml:space="preserve"> ; </v>
          </cell>
        </row>
        <row r="240">
          <cell r="A240" t="str">
            <v xml:space="preserve"> ; </v>
          </cell>
        </row>
        <row r="241">
          <cell r="A241" t="str">
            <v xml:space="preserve"> ; </v>
          </cell>
        </row>
        <row r="242">
          <cell r="A242" t="str">
            <v xml:space="preserve"> ; </v>
          </cell>
        </row>
        <row r="243">
          <cell r="A243" t="str">
            <v xml:space="preserve"> ; </v>
          </cell>
        </row>
        <row r="244">
          <cell r="A244" t="str">
            <v xml:space="preserve"> ; </v>
          </cell>
        </row>
        <row r="245">
          <cell r="A245" t="str">
            <v xml:space="preserve"> ; </v>
          </cell>
        </row>
        <row r="246">
          <cell r="A246" t="str">
            <v xml:space="preserve"> ; </v>
          </cell>
        </row>
        <row r="247">
          <cell r="A247" t="str">
            <v xml:space="preserve"> ; </v>
          </cell>
        </row>
        <row r="248">
          <cell r="A248" t="str">
            <v xml:space="preserve"> ; </v>
          </cell>
        </row>
        <row r="249">
          <cell r="A249" t="str">
            <v xml:space="preserve"> ; </v>
          </cell>
        </row>
        <row r="250">
          <cell r="A250" t="str">
            <v xml:space="preserve"> ; </v>
          </cell>
        </row>
        <row r="251">
          <cell r="A251" t="str">
            <v xml:space="preserve"> ; </v>
          </cell>
        </row>
        <row r="252">
          <cell r="A252" t="str">
            <v xml:space="preserve"> ; </v>
          </cell>
        </row>
        <row r="253">
          <cell r="A253" t="str">
            <v xml:space="preserve"> ; </v>
          </cell>
        </row>
        <row r="254">
          <cell r="A254" t="str">
            <v xml:space="preserve"> ; </v>
          </cell>
        </row>
        <row r="255">
          <cell r="A255" t="str">
            <v xml:space="preserve"> ; </v>
          </cell>
        </row>
        <row r="256">
          <cell r="A256" t="str">
            <v xml:space="preserve"> ; </v>
          </cell>
        </row>
        <row r="257">
          <cell r="A257" t="str">
            <v xml:space="preserve"> ; </v>
          </cell>
        </row>
        <row r="258">
          <cell r="A258" t="str">
            <v xml:space="preserve"> ; </v>
          </cell>
        </row>
        <row r="259">
          <cell r="A259" t="str">
            <v xml:space="preserve"> ; </v>
          </cell>
        </row>
        <row r="260">
          <cell r="A260" t="str">
            <v xml:space="preserve"> ; </v>
          </cell>
        </row>
        <row r="261">
          <cell r="A261" t="str">
            <v xml:space="preserve"> ; </v>
          </cell>
        </row>
        <row r="262">
          <cell r="A262" t="str">
            <v xml:space="preserve"> ; </v>
          </cell>
        </row>
        <row r="263">
          <cell r="A263" t="str">
            <v xml:space="preserve"> ; </v>
          </cell>
        </row>
        <row r="264">
          <cell r="A264" t="str">
            <v xml:space="preserve"> ; </v>
          </cell>
        </row>
        <row r="265">
          <cell r="A265" t="str">
            <v xml:space="preserve"> ; </v>
          </cell>
        </row>
        <row r="266">
          <cell r="A266" t="str">
            <v xml:space="preserve"> ; </v>
          </cell>
        </row>
        <row r="267">
          <cell r="A267" t="str">
            <v xml:space="preserve"> ; </v>
          </cell>
        </row>
        <row r="268">
          <cell r="A268" t="str">
            <v xml:space="preserve"> ; </v>
          </cell>
        </row>
        <row r="269">
          <cell r="A269" t="str">
            <v xml:space="preserve"> ; </v>
          </cell>
        </row>
        <row r="270">
          <cell r="A270" t="str">
            <v xml:space="preserve"> ; </v>
          </cell>
        </row>
        <row r="271">
          <cell r="A271" t="str">
            <v xml:space="preserve"> ; </v>
          </cell>
        </row>
        <row r="272">
          <cell r="A272" t="str">
            <v xml:space="preserve"> ; </v>
          </cell>
        </row>
        <row r="273">
          <cell r="A273" t="str">
            <v xml:space="preserve"> ; </v>
          </cell>
        </row>
        <row r="274">
          <cell r="A274" t="str">
            <v xml:space="preserve"> ; </v>
          </cell>
        </row>
        <row r="275">
          <cell r="A275" t="str">
            <v xml:space="preserve"> ; </v>
          </cell>
        </row>
        <row r="276">
          <cell r="A276" t="str">
            <v xml:space="preserve"> ; </v>
          </cell>
        </row>
        <row r="277">
          <cell r="A277" t="str">
            <v xml:space="preserve"> ; </v>
          </cell>
        </row>
        <row r="278">
          <cell r="A278" t="str">
            <v xml:space="preserve"> ; </v>
          </cell>
        </row>
        <row r="279">
          <cell r="A279" t="str">
            <v xml:space="preserve"> ; </v>
          </cell>
        </row>
        <row r="280">
          <cell r="A280" t="str">
            <v xml:space="preserve"> ; </v>
          </cell>
        </row>
        <row r="281">
          <cell r="A281" t="str">
            <v xml:space="preserve"> ; </v>
          </cell>
        </row>
        <row r="282">
          <cell r="A282" t="str">
            <v xml:space="preserve"> ; </v>
          </cell>
        </row>
        <row r="283">
          <cell r="A283" t="str">
            <v xml:space="preserve"> ; </v>
          </cell>
        </row>
        <row r="284">
          <cell r="A284" t="str">
            <v xml:space="preserve"> ; </v>
          </cell>
        </row>
        <row r="285">
          <cell r="A285" t="str">
            <v xml:space="preserve"> ; </v>
          </cell>
        </row>
        <row r="286">
          <cell r="A286" t="str">
            <v xml:space="preserve"> ; </v>
          </cell>
        </row>
        <row r="287">
          <cell r="A287" t="str">
            <v xml:space="preserve"> ; </v>
          </cell>
        </row>
        <row r="288">
          <cell r="A288" t="str">
            <v xml:space="preserve"> ; </v>
          </cell>
        </row>
        <row r="289">
          <cell r="A289" t="str">
            <v xml:space="preserve"> ; </v>
          </cell>
        </row>
        <row r="290">
          <cell r="A290" t="str">
            <v xml:space="preserve"> ; </v>
          </cell>
        </row>
        <row r="291">
          <cell r="A291" t="str">
            <v xml:space="preserve"> ; </v>
          </cell>
        </row>
        <row r="292">
          <cell r="A292" t="str">
            <v xml:space="preserve"> ; </v>
          </cell>
        </row>
        <row r="293">
          <cell r="A293" t="str">
            <v xml:space="preserve"> ; </v>
          </cell>
        </row>
        <row r="294">
          <cell r="A294" t="str">
            <v xml:space="preserve"> ; </v>
          </cell>
        </row>
        <row r="295">
          <cell r="A295" t="str">
            <v xml:space="preserve"> ; </v>
          </cell>
        </row>
        <row r="296">
          <cell r="A296" t="str">
            <v xml:space="preserve"> ; </v>
          </cell>
        </row>
        <row r="297">
          <cell r="A297" t="str">
            <v xml:space="preserve"> ; </v>
          </cell>
        </row>
        <row r="298">
          <cell r="A298" t="str">
            <v xml:space="preserve"> ; </v>
          </cell>
        </row>
        <row r="299">
          <cell r="A299" t="str">
            <v xml:space="preserve"> ; </v>
          </cell>
        </row>
        <row r="300">
          <cell r="A300" t="str">
            <v xml:space="preserve"> ; </v>
          </cell>
        </row>
        <row r="301">
          <cell r="A301" t="str">
            <v xml:space="preserve"> ; </v>
          </cell>
        </row>
        <row r="302">
          <cell r="A302" t="str">
            <v xml:space="preserve"> ; </v>
          </cell>
        </row>
        <row r="303">
          <cell r="A303" t="str">
            <v xml:space="preserve"> ; </v>
          </cell>
        </row>
        <row r="304">
          <cell r="A304" t="str">
            <v xml:space="preserve"> ; </v>
          </cell>
        </row>
        <row r="305">
          <cell r="A305" t="str">
            <v xml:space="preserve"> ; </v>
          </cell>
        </row>
        <row r="306">
          <cell r="A306" t="str">
            <v xml:space="preserve"> ; </v>
          </cell>
        </row>
        <row r="307">
          <cell r="A307" t="str">
            <v xml:space="preserve"> ; </v>
          </cell>
        </row>
        <row r="308">
          <cell r="A308" t="str">
            <v xml:space="preserve"> ; </v>
          </cell>
        </row>
        <row r="309">
          <cell r="A309" t="str">
            <v xml:space="preserve"> ; </v>
          </cell>
        </row>
        <row r="310">
          <cell r="A310" t="str">
            <v xml:space="preserve"> ; </v>
          </cell>
        </row>
        <row r="311">
          <cell r="A311" t="str">
            <v xml:space="preserve"> ; </v>
          </cell>
        </row>
        <row r="312">
          <cell r="A312" t="str">
            <v xml:space="preserve"> ; </v>
          </cell>
        </row>
        <row r="313">
          <cell r="A313" t="str">
            <v xml:space="preserve"> ; </v>
          </cell>
        </row>
        <row r="314">
          <cell r="A314" t="str">
            <v xml:space="preserve"> ; </v>
          </cell>
        </row>
        <row r="315">
          <cell r="A315" t="str">
            <v xml:space="preserve"> ; </v>
          </cell>
        </row>
        <row r="316">
          <cell r="A316" t="str">
            <v xml:space="preserve"> ; </v>
          </cell>
        </row>
        <row r="317">
          <cell r="A317" t="str">
            <v xml:space="preserve"> ; </v>
          </cell>
        </row>
        <row r="318">
          <cell r="A318" t="str">
            <v xml:space="preserve"> ; </v>
          </cell>
        </row>
        <row r="319">
          <cell r="A319" t="str">
            <v xml:space="preserve"> ; </v>
          </cell>
        </row>
        <row r="320">
          <cell r="A320" t="str">
            <v xml:space="preserve"> ; </v>
          </cell>
        </row>
        <row r="321">
          <cell r="A321" t="str">
            <v xml:space="preserve"> ; </v>
          </cell>
        </row>
        <row r="322">
          <cell r="A322" t="str">
            <v xml:space="preserve"> ; </v>
          </cell>
        </row>
        <row r="323">
          <cell r="A323" t="str">
            <v xml:space="preserve"> ; </v>
          </cell>
        </row>
        <row r="324">
          <cell r="A324" t="str">
            <v xml:space="preserve"> ; </v>
          </cell>
        </row>
        <row r="325">
          <cell r="A325" t="str">
            <v xml:space="preserve"> ; </v>
          </cell>
        </row>
        <row r="326">
          <cell r="A326" t="str">
            <v xml:space="preserve"> ; </v>
          </cell>
        </row>
        <row r="327">
          <cell r="A327" t="str">
            <v xml:space="preserve"> ; </v>
          </cell>
        </row>
        <row r="328">
          <cell r="A328" t="str">
            <v xml:space="preserve"> ; </v>
          </cell>
        </row>
        <row r="329">
          <cell r="A329" t="str">
            <v xml:space="preserve"> ; </v>
          </cell>
        </row>
        <row r="330">
          <cell r="A330" t="str">
            <v xml:space="preserve"> ; </v>
          </cell>
        </row>
        <row r="331">
          <cell r="A331" t="str">
            <v xml:space="preserve"> ; </v>
          </cell>
        </row>
        <row r="332">
          <cell r="A332" t="str">
            <v xml:space="preserve"> ; </v>
          </cell>
        </row>
        <row r="333">
          <cell r="A333" t="str">
            <v xml:space="preserve"> ; </v>
          </cell>
        </row>
        <row r="334">
          <cell r="A334" t="str">
            <v xml:space="preserve"> ; </v>
          </cell>
        </row>
        <row r="335">
          <cell r="A335" t="str">
            <v xml:space="preserve"> ; </v>
          </cell>
        </row>
        <row r="336">
          <cell r="A336" t="str">
            <v xml:space="preserve"> ; </v>
          </cell>
        </row>
        <row r="337">
          <cell r="A337" t="str">
            <v xml:space="preserve"> ; </v>
          </cell>
        </row>
        <row r="338">
          <cell r="A338" t="str">
            <v xml:space="preserve"> ; </v>
          </cell>
        </row>
        <row r="339">
          <cell r="A339" t="str">
            <v xml:space="preserve"> ; </v>
          </cell>
        </row>
        <row r="340">
          <cell r="A340" t="str">
            <v xml:space="preserve"> ; </v>
          </cell>
        </row>
        <row r="341">
          <cell r="A341" t="str">
            <v xml:space="preserve"> ; </v>
          </cell>
        </row>
        <row r="342">
          <cell r="A342" t="str">
            <v xml:space="preserve"> ; </v>
          </cell>
        </row>
        <row r="343">
          <cell r="A343" t="str">
            <v xml:space="preserve"> ; </v>
          </cell>
        </row>
        <row r="344">
          <cell r="A344" t="str">
            <v xml:space="preserve"> ; </v>
          </cell>
        </row>
        <row r="345">
          <cell r="A345" t="str">
            <v xml:space="preserve"> ; </v>
          </cell>
        </row>
        <row r="346">
          <cell r="A346" t="str">
            <v xml:space="preserve"> ; </v>
          </cell>
        </row>
        <row r="347">
          <cell r="A347" t="str">
            <v xml:space="preserve"> ; </v>
          </cell>
        </row>
        <row r="348">
          <cell r="A348" t="str">
            <v xml:space="preserve"> ; </v>
          </cell>
        </row>
        <row r="349">
          <cell r="A349" t="str">
            <v xml:space="preserve"> ; </v>
          </cell>
        </row>
        <row r="350">
          <cell r="A350" t="str">
            <v xml:space="preserve"> ; </v>
          </cell>
        </row>
        <row r="351">
          <cell r="A351" t="str">
            <v xml:space="preserve"> ; </v>
          </cell>
        </row>
        <row r="352">
          <cell r="A352" t="str">
            <v xml:space="preserve"> ; </v>
          </cell>
        </row>
        <row r="353">
          <cell r="A353" t="str">
            <v xml:space="preserve"> ; </v>
          </cell>
        </row>
        <row r="354">
          <cell r="A354" t="str">
            <v xml:space="preserve"> ; </v>
          </cell>
        </row>
        <row r="355">
          <cell r="A355" t="str">
            <v xml:space="preserve"> ; </v>
          </cell>
        </row>
        <row r="356">
          <cell r="A356" t="str">
            <v xml:space="preserve"> ; </v>
          </cell>
        </row>
        <row r="357">
          <cell r="A357" t="str">
            <v xml:space="preserve"> ; </v>
          </cell>
        </row>
        <row r="358">
          <cell r="A358" t="str">
            <v xml:space="preserve"> ; </v>
          </cell>
        </row>
        <row r="359">
          <cell r="A359" t="str">
            <v xml:space="preserve"> ; </v>
          </cell>
        </row>
        <row r="360">
          <cell r="A360" t="str">
            <v xml:space="preserve"> ; </v>
          </cell>
        </row>
        <row r="361">
          <cell r="A361" t="str">
            <v xml:space="preserve"> ; </v>
          </cell>
        </row>
        <row r="362">
          <cell r="A362" t="str">
            <v xml:space="preserve"> ; </v>
          </cell>
        </row>
        <row r="363">
          <cell r="A363" t="str">
            <v xml:space="preserve"> ; </v>
          </cell>
        </row>
        <row r="364">
          <cell r="A364" t="str">
            <v xml:space="preserve"> ; </v>
          </cell>
        </row>
        <row r="365">
          <cell r="A365" t="str">
            <v xml:space="preserve"> ; </v>
          </cell>
        </row>
        <row r="366">
          <cell r="A366" t="str">
            <v xml:space="preserve"> ; </v>
          </cell>
        </row>
        <row r="367">
          <cell r="A367" t="str">
            <v xml:space="preserve"> ; </v>
          </cell>
        </row>
        <row r="368">
          <cell r="A368" t="str">
            <v xml:space="preserve"> ; </v>
          </cell>
        </row>
        <row r="369">
          <cell r="A369" t="str">
            <v xml:space="preserve"> ; </v>
          </cell>
        </row>
        <row r="370">
          <cell r="A370" t="str">
            <v xml:space="preserve"> ; </v>
          </cell>
        </row>
        <row r="371">
          <cell r="A371" t="str">
            <v xml:space="preserve"> ; </v>
          </cell>
        </row>
        <row r="372">
          <cell r="A372" t="str">
            <v xml:space="preserve"> ; </v>
          </cell>
        </row>
        <row r="373">
          <cell r="A373" t="str">
            <v xml:space="preserve"> ; </v>
          </cell>
        </row>
        <row r="374">
          <cell r="A374" t="str">
            <v xml:space="preserve"> ; </v>
          </cell>
        </row>
        <row r="375">
          <cell r="A375" t="str">
            <v xml:space="preserve"> ; </v>
          </cell>
        </row>
        <row r="376">
          <cell r="A376" t="str">
            <v xml:space="preserve"> ; </v>
          </cell>
        </row>
        <row r="377">
          <cell r="A377" t="str">
            <v xml:space="preserve"> ; </v>
          </cell>
        </row>
        <row r="378">
          <cell r="A378" t="str">
            <v xml:space="preserve"> ; </v>
          </cell>
        </row>
        <row r="379">
          <cell r="A379" t="str">
            <v xml:space="preserve"> ; </v>
          </cell>
        </row>
        <row r="380">
          <cell r="A380" t="str">
            <v xml:space="preserve"> ; </v>
          </cell>
        </row>
        <row r="381">
          <cell r="A381" t="str">
            <v xml:space="preserve"> ; </v>
          </cell>
        </row>
        <row r="382">
          <cell r="A382" t="str">
            <v xml:space="preserve"> ; </v>
          </cell>
        </row>
        <row r="383">
          <cell r="A383" t="str">
            <v xml:space="preserve"> ; </v>
          </cell>
        </row>
        <row r="384">
          <cell r="A384" t="str">
            <v xml:space="preserve"> ; </v>
          </cell>
        </row>
        <row r="385">
          <cell r="A385" t="str">
            <v xml:space="preserve"> ; </v>
          </cell>
        </row>
        <row r="386">
          <cell r="A386" t="str">
            <v xml:space="preserve"> ; </v>
          </cell>
        </row>
        <row r="387">
          <cell r="A387" t="str">
            <v xml:space="preserve"> ; </v>
          </cell>
        </row>
        <row r="388">
          <cell r="A388" t="str">
            <v xml:space="preserve"> ; </v>
          </cell>
        </row>
        <row r="389">
          <cell r="A389" t="str">
            <v xml:space="preserve"> ; </v>
          </cell>
        </row>
        <row r="390">
          <cell r="A390" t="str">
            <v xml:space="preserve"> ; </v>
          </cell>
        </row>
        <row r="391">
          <cell r="A391" t="str">
            <v xml:space="preserve"> ; </v>
          </cell>
        </row>
        <row r="392">
          <cell r="A392" t="str">
            <v xml:space="preserve"> ; </v>
          </cell>
        </row>
        <row r="393">
          <cell r="A393" t="str">
            <v xml:space="preserve"> ; </v>
          </cell>
        </row>
        <row r="394">
          <cell r="A394" t="str">
            <v xml:space="preserve"> ; </v>
          </cell>
        </row>
        <row r="395">
          <cell r="A395" t="str">
            <v xml:space="preserve"> ; </v>
          </cell>
        </row>
        <row r="396">
          <cell r="A396" t="str">
            <v xml:space="preserve"> ; </v>
          </cell>
        </row>
        <row r="397">
          <cell r="A397" t="str">
            <v xml:space="preserve"> ; </v>
          </cell>
        </row>
        <row r="398">
          <cell r="A398" t="str">
            <v xml:space="preserve"> ; </v>
          </cell>
        </row>
        <row r="399">
          <cell r="A399" t="str">
            <v xml:space="preserve"> ; </v>
          </cell>
        </row>
        <row r="400">
          <cell r="A400" t="str">
            <v xml:space="preserve"> ; </v>
          </cell>
        </row>
        <row r="401">
          <cell r="A401" t="str">
            <v xml:space="preserve"> ; </v>
          </cell>
        </row>
        <row r="402">
          <cell r="A402" t="str">
            <v xml:space="preserve"> ; </v>
          </cell>
        </row>
        <row r="403">
          <cell r="A403" t="str">
            <v xml:space="preserve"> ; </v>
          </cell>
        </row>
        <row r="404">
          <cell r="A404" t="str">
            <v xml:space="preserve"> ; </v>
          </cell>
        </row>
      </sheetData>
      <sheetData sheetId="2"/>
      <sheetData sheetId="3"/>
      <sheetData sheetId="4"/>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MR - Index"/>
      <sheetName val="AG - Index"/>
      <sheetName val="MR001 to MR007"/>
      <sheetName val="MR001A"/>
      <sheetName val="MR001B"/>
      <sheetName val="MR002A"/>
      <sheetName val="MR002B"/>
      <sheetName val="MR003A"/>
      <sheetName val="MR003B"/>
      <sheetName val="MR004A"/>
      <sheetName val="MR004B"/>
      <sheetName val="MR005A"/>
      <sheetName val="MR005B"/>
      <sheetName val="MR006A"/>
      <sheetName val="MR006B"/>
      <sheetName val="MR007"/>
      <sheetName val="BR008 P&amp;L Overview"/>
      <sheetName val="BR010 License"/>
      <sheetName val="BR011 PS Revenue"/>
      <sheetName val="MR012 PS Perform"/>
      <sheetName val="MR013 PS Perform AUS"/>
      <sheetName val="BR014 Support Rev"/>
      <sheetName val="MR015 Training"/>
      <sheetName val="MR016 P&amp;L RMS &amp; XGML Sol"/>
      <sheetName val="MR017A NA Sales Reps"/>
      <sheetName val="MR017B EMEA Sales Reps"/>
      <sheetName val="MR018 Sales Ratios"/>
      <sheetName val="MR019 Travel  Functional"/>
      <sheetName val="MR020 Travel Type"/>
      <sheetName val="MR021 Communication"/>
      <sheetName val="MR022 Consulting"/>
      <sheetName val="MR023 Recruiting"/>
      <sheetName val="MR024 Marketing"/>
      <sheetName val="MR025 Costs of Production"/>
      <sheetName val="MR026 Other Income"/>
      <sheetName val="MR027 Fixed Assets"/>
      <sheetName val="MR 028 Accts Rec"/>
      <sheetName val="MR 029 Head Count"/>
      <sheetName val="AG 001 WORLDWIDE TOTAL"/>
      <sheetName val="AG 002 WW SALES"/>
      <sheetName val="AG 003 WW PS"/>
      <sheetName val="AG 004 WW CUST SUPPORT"/>
      <sheetName val="AG 005 WW TRAINING"/>
      <sheetName val="AG 006 WW MARKETING"/>
      <sheetName val="AG 007 WW DEVELOPMENT"/>
      <sheetName val="AG 008 WW G&amp;A"/>
      <sheetName val="AG 009 NA TOTAL INCL RMS &amp; XML"/>
      <sheetName val="AG 009A NA TOTAL NO RMS XGML"/>
      <sheetName val="AG 0010 NA SALES"/>
      <sheetName val="AG 0011 NA PS"/>
      <sheetName val="AG 0012 NA CUST SUPPORT"/>
      <sheetName val="AG 0013 NA TRAINING"/>
      <sheetName val="AG 0014 NA MARKETING"/>
      <sheetName val="AG 0015 NA DEVELOPMENT"/>
      <sheetName val="AG 0016 NA G&amp;A"/>
      <sheetName val="AG 0016A XGML-SGML DIV"/>
      <sheetName val="AG 0016B RMS DIVISION"/>
      <sheetName val="AG 0017 EUROPE TOTAL"/>
      <sheetName val="AG 0018 EUROPE SALES"/>
      <sheetName val="AG 0019 EUROPE PS"/>
      <sheetName val="AG 0020 EUROPE SUPPORT"/>
      <sheetName val="AG 0021 EUROPE TRAINING"/>
      <sheetName val="AG 0022 EUROPE MARKETING"/>
      <sheetName val="AG 0023 EUROPE G&amp;A"/>
      <sheetName val="AG 0024 ASIA PAC TOTAL"/>
      <sheetName val="AG 0025 ASIA PAC SALES"/>
      <sheetName val="AG 0026 ASIA PAC PS"/>
      <sheetName val="AG 0027 ASIA PAC MRKTNG"/>
      <sheetName val="AG 0028 ASIA PAC G&amp;A"/>
      <sheetName val="AG 0029 NE REGION"/>
      <sheetName val="AG 0030 SE &amp; FED REGION"/>
      <sheetName val="AG 0031 CENTRAL &amp; WEST"/>
      <sheetName val="AG 0032 CENTRAL REGION"/>
      <sheetName val="AG 0033 WESTERN REGION"/>
      <sheetName val="AG 0034 UK TOTAL"/>
      <sheetName val="AG 0035 CENTRAL TOTAL"/>
      <sheetName val="AG 0036 GERMANY TOTAL"/>
      <sheetName val="AG 0037 BENELUX TOTAL"/>
      <sheetName val="AG 0038 FRANCE TOTAL"/>
      <sheetName val="AG 0039 ITALY &amp; S AFRICA"/>
      <sheetName val="AG 0040 ITALY TOTAL"/>
      <sheetName val="AG 0041 S AFRICA TOTAL"/>
      <sheetName val="AG 0042 M EAST TOTAL"/>
      <sheetName val="AG 0043 EMEA HQ"/>
      <sheetName val="engagements"/>
      <sheetName val="resour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15-00"/>
      <sheetName val="06-30-00"/>
      <sheetName val="06-15-00"/>
      <sheetName val="05-31-00"/>
      <sheetName val="Q2FY05 CS Renewals"/>
      <sheetName val="Valid Labels"/>
      <sheetName val="MR012 PS Perform"/>
      <sheetName val="DATA TABLE"/>
      <sheetName val="DATA TABLE DE01"/>
      <sheetName val="maps &amp; exchange"/>
      <sheetName val="Dat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Standard Inputs"/>
      <sheetName val="05-15-00"/>
    </sheetNames>
    <sheetDataSet>
      <sheetData sheetId="0"/>
      <sheetData sheetId="1" refreshError="1">
        <row r="4">
          <cell r="A4" t="str">
            <v>10-Prospect</v>
          </cell>
          <cell r="C4" t="str">
            <v>Y</v>
          </cell>
          <cell r="E4" t="str">
            <v>MA</v>
          </cell>
        </row>
        <row r="5">
          <cell r="A5" t="str">
            <v>20-Contact</v>
          </cell>
          <cell r="C5" t="str">
            <v>N</v>
          </cell>
          <cell r="E5" t="str">
            <v>SN</v>
          </cell>
        </row>
        <row r="6">
          <cell r="A6" t="str">
            <v>30-Qualify</v>
          </cell>
        </row>
        <row r="7">
          <cell r="A7" t="str">
            <v>40-Spec &amp; Demo</v>
          </cell>
        </row>
        <row r="8">
          <cell r="A8" t="str">
            <v>50-Mature</v>
          </cell>
        </row>
        <row r="9">
          <cell r="A9" t="str">
            <v>60-Proposal</v>
          </cell>
        </row>
        <row r="10">
          <cell r="A10" t="str">
            <v>70-Contract</v>
          </cell>
        </row>
        <row r="11">
          <cell r="A11" t="str">
            <v>80-Negotiation</v>
          </cell>
        </row>
        <row r="12">
          <cell r="A12" t="str">
            <v>90-Closing</v>
          </cell>
        </row>
        <row r="13">
          <cell r="A13" t="str">
            <v>100-Done</v>
          </cell>
        </row>
        <row r="14">
          <cell r="A14" t="str">
            <v>Hold</v>
          </cell>
        </row>
        <row r="15">
          <cell r="A15" t="str">
            <v>Stopped</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V Book"/>
      <sheetName val="Non-operating assets"/>
      <sheetName val="BS"/>
      <sheetName val="FS Cdn Ferrous"/>
      <sheetName val="DCF"/>
      <sheetName val="CV"/>
      <sheetName val="FMV"/>
      <sheetName val="Rates"/>
      <sheetName val="Debt"/>
      <sheetName val="FS (2) US Ferrous"/>
      <sheetName val="DCF (2)"/>
      <sheetName val="FMV (2)"/>
      <sheetName val="CV (2)"/>
      <sheetName val="Rates (2)"/>
      <sheetName val="Debt (2)"/>
      <sheetName val="FS (5) Europe"/>
      <sheetName val="FS (5) UK Metals"/>
      <sheetName val="FS (5) ISG Europe"/>
      <sheetName val="DCF (5)"/>
      <sheetName val="CV (5)"/>
      <sheetName val="FMV (5)"/>
      <sheetName val="Rates (5)"/>
      <sheetName val="Debt (5)"/>
      <sheetName val="FS (6) ISG"/>
      <sheetName val="DCF (6)"/>
      <sheetName val="CV (6)"/>
      <sheetName val="FMV (6)"/>
      <sheetName val="Rates (6)"/>
      <sheetName val="Debt (6)"/>
      <sheetName val="FS (9) Corporate"/>
      <sheetName val="FS (3) IMS"/>
      <sheetName val="DCF (3)"/>
      <sheetName val="CV (3)"/>
      <sheetName val="FMV (3)"/>
      <sheetName val="Rates (3)"/>
      <sheetName val="Debt (3)"/>
      <sheetName val="FS (4) Intsel"/>
      <sheetName val="DCF (4)"/>
      <sheetName val="CV (4)"/>
      <sheetName val="FMV (4)"/>
      <sheetName val="Rates (4)"/>
      <sheetName val="Debt (4)"/>
      <sheetName val="FS (7) Phencorp"/>
      <sheetName val="DCF (7)"/>
      <sheetName val="CV (7)"/>
      <sheetName val="FMV (7)"/>
      <sheetName val="Rates (7)"/>
      <sheetName val="Debt (7)"/>
      <sheetName val="FS (8) Barbados"/>
      <sheetName val="DCF (8)"/>
      <sheetName val="CV (8)"/>
      <sheetName val="FMV (8)"/>
      <sheetName val="Rates (8)"/>
      <sheetName val="Debt (8)"/>
      <sheetName val="FS Corp. Cda"/>
      <sheetName val="FS Corp. Consolidation"/>
      <sheetName val="FS Metals Corp."/>
      <sheetName val="FS Corp. Delaware"/>
      <sheetName val="FS Corp. Other"/>
      <sheetName val="FS Corp. Pittsburgh"/>
      <sheetName val="FS Corp. Eliminations"/>
      <sheetName val="Corp. W_A"/>
      <sheetName val="DCF (9)"/>
      <sheetName val="CV (9)"/>
      <sheetName val="FMV (9)"/>
      <sheetName val="Rates (9)"/>
      <sheetName val="Debt (9)"/>
      <sheetName val="FS Aluminum"/>
      <sheetName val="FS Alum.ex Recy"/>
      <sheetName val="FS Recyclage"/>
      <sheetName val="DCF (10)"/>
      <sheetName val="CV (10)"/>
      <sheetName val="FMV (10)"/>
      <sheetName val="Rates (10)"/>
      <sheetName val="Debt (10)"/>
      <sheetName val="FS (11) Copper"/>
      <sheetName val="DCF (11)"/>
      <sheetName val="CV (11)"/>
      <sheetName val="FMV (11)"/>
      <sheetName val="Rates (11)"/>
      <sheetName val="Debt (11)"/>
      <sheetName val="Info"/>
      <sheetName val="Standard Inputs"/>
      <sheetName val="05-15-00"/>
      <sheetName val="Valid Label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MR - Index"/>
      <sheetName val="AG - Index"/>
      <sheetName val="MR001 to MR007"/>
      <sheetName val="MR008 P&amp;L Overview"/>
      <sheetName val="MR010 License"/>
      <sheetName val="MR011 PS Revenue"/>
      <sheetName val="MR012 PS Perform"/>
      <sheetName val="MR013 PS Perform AUS"/>
      <sheetName val="MR014 Support Rev"/>
      <sheetName val="MR015 Training"/>
      <sheetName val="MR016 P&amp;L RMS &amp; XGML Sol"/>
      <sheetName val="MR017A NA Sales Reps"/>
      <sheetName val="MR017B EMEA Sales Reps"/>
      <sheetName val="MR018 Sales Ratios"/>
      <sheetName val="MR019 Travel  Functional"/>
      <sheetName val="MR020 Travel Type"/>
      <sheetName val="MR021 Communication"/>
      <sheetName val="MR022 Consulting"/>
      <sheetName val="MR023 Recruiting"/>
      <sheetName val="MR024 Marketing"/>
      <sheetName val="MR025 Costs of Production"/>
      <sheetName val="MR026 Other Income"/>
      <sheetName val="MR027 Fixed Assets"/>
      <sheetName val="MR 028 Accts Rec"/>
      <sheetName val="MR 029 Head Count"/>
      <sheetName val="AG 002 WW SALES"/>
      <sheetName val="AG 003 WW PS"/>
      <sheetName val="AG 004 WW CUST SUPPORT"/>
      <sheetName val="AG 005 WW TRAINING"/>
      <sheetName val="AG 006 WW MARKETING"/>
      <sheetName val="AG 007 WW DEVELOPMENT"/>
      <sheetName val="AG 008 WW G&amp;A"/>
      <sheetName val="AG 009 NA TOTAL INCL RMS &amp; XML"/>
      <sheetName val="AG 009A NA TOTAL NO RMS XGML"/>
      <sheetName val="AG 0010 NA SALES"/>
      <sheetName val="AG 0011 NA PS"/>
      <sheetName val="AG 0012 NA CUST SUPPORT"/>
      <sheetName val="AG 0013 NA TRAINING"/>
      <sheetName val="AG 0014 NA MARKETING"/>
      <sheetName val="AG 0015 NA DEVELOPMENT"/>
      <sheetName val="AG 0016 NA G&amp;A"/>
      <sheetName val="AG 0016A XGML-SGML DIV"/>
      <sheetName val="AG 0016B RMS DIVISION"/>
      <sheetName val="AG 0017 EUROPE TOTAL"/>
      <sheetName val="AG 0018 EUROPE SALES"/>
      <sheetName val="AG 0019 EUROPE PS"/>
      <sheetName val="AG 0020 EUROPE SUPPORT"/>
      <sheetName val="AG 0021 EUROPE TRAINING"/>
      <sheetName val="AG 0022 EUROPE MARKETING"/>
      <sheetName val="AG 0023 EUROPE G&amp;A"/>
      <sheetName val="AG 0024 ASIA PAC TOTAL"/>
      <sheetName val="AG 0025 ASIA PAC SALES"/>
      <sheetName val="AG 0026 ASIA PAC PS"/>
      <sheetName val="AG 0027 ASIA PAC MRKTNG"/>
      <sheetName val="AG 0028 ASIA PAC G&amp;A"/>
      <sheetName val="AG 0029 NE REGION"/>
      <sheetName val="AG 0030 SE &amp; FED REGION"/>
      <sheetName val="AG 0031 CENTRAL &amp; WEST"/>
      <sheetName val="AG 0032 CENTRAL REGION"/>
      <sheetName val="AG 0033 WESTERN REGION"/>
      <sheetName val="AG 0034 UK TOTAL"/>
      <sheetName val="AG 0035 CENTRAL TOTAL"/>
      <sheetName val="AG 0036 GERMANY TOTAL"/>
      <sheetName val="AG 0037 BENELUX TOTAL"/>
      <sheetName val="AG 0038 FRANCE TOTAL"/>
      <sheetName val="AG 0039 ITALY &amp; S AFRICA"/>
      <sheetName val="AG 0040 ITALY TOTAL"/>
      <sheetName val="AG 0041 S AFRICA TOTAL"/>
      <sheetName val="AG 0042 M EAST TOTAL"/>
      <sheetName val="AG 0043 EMEA HQ"/>
      <sheetName val="Format"/>
      <sheetName val="Valid Labels"/>
      <sheetName val="Tab 4a - IXDK GP Smartlist"/>
      <sheetName val="Tab 4a - HUAU GP Smartlist"/>
      <sheetName val="FMV"/>
      <sheetName val="Rates"/>
      <sheetName val="Debt"/>
      <sheetName val="Worksheet Sign-Off"/>
      <sheetName val="VC Stats"/>
      <sheetName val="Utilization Tables"/>
      <sheetName val="signof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Conf Budget"/>
      <sheetName val="Meals"/>
      <sheetName val="Print Quotes"/>
      <sheetName val="AV Quote"/>
      <sheetName val="AV Terms&amp;Conditions"/>
      <sheetName val="AV(Old Quote)"/>
      <sheetName val="Entertainment"/>
      <sheetName val="OTC Attendees"/>
      <sheetName val="Customer Speakers"/>
      <sheetName val="Training Sat-Sun (2)"/>
      <sheetName val="Training Cost Comparison (2)"/>
      <sheetName val="MR012 PS Perform"/>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C"/>
      <sheetName val="OTI"/>
      <sheetName val="Variables"/>
      <sheetName val="OTI JE"/>
      <sheetName val="OTC JE"/>
      <sheetName val="Doerner"/>
      <sheetName val="Farrell"/>
      <sheetName val="Ganguly"/>
      <sheetName val="Hoverd"/>
      <sheetName val="Penio"/>
      <sheetName val="Roberts"/>
      <sheetName val="Shackleton"/>
      <sheetName val="Revenue"/>
      <sheetName val="Margin"/>
      <sheetName val="Utilization"/>
      <sheetName val="Expense"/>
      <sheetName val="AV Quote"/>
    </sheetNames>
    <sheetDataSet>
      <sheetData sheetId="0" refreshError="1"/>
      <sheetData sheetId="1" refreshError="1"/>
      <sheetData sheetId="2"/>
      <sheetData sheetId="3"/>
      <sheetData sheetId="4" refreshError="1"/>
      <sheetData sheetId="5"/>
      <sheetData sheetId="6"/>
      <sheetData sheetId="7"/>
      <sheetData sheetId="8"/>
      <sheetData sheetId="9"/>
      <sheetData sheetId="10"/>
      <sheetData sheetId="11"/>
      <sheetData sheetId="12" refreshError="1">
        <row r="8">
          <cell r="B8">
            <v>0.01</v>
          </cell>
          <cell r="C8">
            <v>0</v>
          </cell>
        </row>
        <row r="9">
          <cell r="B9">
            <v>0.02</v>
          </cell>
          <cell r="C9">
            <v>0</v>
          </cell>
        </row>
        <row r="10">
          <cell r="B10">
            <v>0.03</v>
          </cell>
          <cell r="C10">
            <v>0</v>
          </cell>
        </row>
        <row r="11">
          <cell r="B11">
            <v>0.04</v>
          </cell>
          <cell r="C11">
            <v>0</v>
          </cell>
        </row>
        <row r="12">
          <cell r="B12">
            <v>0.05</v>
          </cell>
          <cell r="C12">
            <v>0</v>
          </cell>
        </row>
        <row r="13">
          <cell r="B13">
            <v>0.06</v>
          </cell>
          <cell r="C13">
            <v>0</v>
          </cell>
        </row>
        <row r="14">
          <cell r="B14">
            <v>7.0000000000000007E-2</v>
          </cell>
          <cell r="C14">
            <v>0</v>
          </cell>
        </row>
        <row r="15">
          <cell r="B15">
            <v>0.08</v>
          </cell>
          <cell r="C15">
            <v>0</v>
          </cell>
        </row>
        <row r="16">
          <cell r="B16">
            <v>0.09</v>
          </cell>
          <cell r="C16">
            <v>0</v>
          </cell>
        </row>
        <row r="17">
          <cell r="B17">
            <v>0.1</v>
          </cell>
          <cell r="C17">
            <v>0</v>
          </cell>
        </row>
        <row r="18">
          <cell r="B18">
            <v>0.11</v>
          </cell>
          <cell r="C18">
            <v>0</v>
          </cell>
        </row>
        <row r="19">
          <cell r="B19">
            <v>0.12</v>
          </cell>
          <cell r="C19">
            <v>0</v>
          </cell>
        </row>
        <row r="20">
          <cell r="B20">
            <v>0.13</v>
          </cell>
          <cell r="C20">
            <v>0</v>
          </cell>
        </row>
        <row r="21">
          <cell r="B21">
            <v>0.14000000000000001</v>
          </cell>
          <cell r="C21">
            <v>0</v>
          </cell>
        </row>
        <row r="22">
          <cell r="B22">
            <v>0.15</v>
          </cell>
          <cell r="C22">
            <v>0</v>
          </cell>
        </row>
        <row r="23">
          <cell r="B23">
            <v>0.16</v>
          </cell>
          <cell r="C23">
            <v>0</v>
          </cell>
        </row>
        <row r="24">
          <cell r="B24">
            <v>0.17</v>
          </cell>
          <cell r="C24">
            <v>0</v>
          </cell>
        </row>
        <row r="25">
          <cell r="B25">
            <v>0.18</v>
          </cell>
          <cell r="C25">
            <v>0</v>
          </cell>
        </row>
        <row r="26">
          <cell r="B26">
            <v>0.19</v>
          </cell>
          <cell r="C26">
            <v>0</v>
          </cell>
        </row>
        <row r="27">
          <cell r="B27">
            <v>0.2</v>
          </cell>
          <cell r="C27">
            <v>0</v>
          </cell>
        </row>
        <row r="28">
          <cell r="B28">
            <v>0.21</v>
          </cell>
          <cell r="C28">
            <v>0</v>
          </cell>
        </row>
        <row r="29">
          <cell r="B29">
            <v>0.22</v>
          </cell>
          <cell r="C29">
            <v>0</v>
          </cell>
        </row>
        <row r="30">
          <cell r="B30">
            <v>0.23</v>
          </cell>
          <cell r="C30">
            <v>0</v>
          </cell>
        </row>
        <row r="31">
          <cell r="B31">
            <v>0.24</v>
          </cell>
          <cell r="C31">
            <v>0</v>
          </cell>
        </row>
        <row r="32">
          <cell r="B32">
            <v>0.25</v>
          </cell>
          <cell r="C32">
            <v>0</v>
          </cell>
        </row>
        <row r="33">
          <cell r="B33">
            <v>0.26</v>
          </cell>
          <cell r="C33">
            <v>0</v>
          </cell>
        </row>
        <row r="34">
          <cell r="B34">
            <v>0.27</v>
          </cell>
          <cell r="C34">
            <v>0</v>
          </cell>
        </row>
        <row r="35">
          <cell r="B35">
            <v>0.28000000000000003</v>
          </cell>
          <cell r="C35">
            <v>0</v>
          </cell>
        </row>
        <row r="36">
          <cell r="B36">
            <v>0.28999999999999998</v>
          </cell>
          <cell r="C36">
            <v>0</v>
          </cell>
        </row>
        <row r="37">
          <cell r="B37">
            <v>0.3</v>
          </cell>
          <cell r="C37">
            <v>0</v>
          </cell>
        </row>
        <row r="38">
          <cell r="B38">
            <v>0.31</v>
          </cell>
          <cell r="C38">
            <v>0</v>
          </cell>
        </row>
        <row r="39">
          <cell r="B39">
            <v>0.32</v>
          </cell>
          <cell r="C39">
            <v>0</v>
          </cell>
        </row>
        <row r="40">
          <cell r="B40">
            <v>0.33</v>
          </cell>
          <cell r="C40">
            <v>0</v>
          </cell>
        </row>
        <row r="41">
          <cell r="B41">
            <v>0.34</v>
          </cell>
          <cell r="C41">
            <v>0</v>
          </cell>
        </row>
        <row r="42">
          <cell r="B42">
            <v>0.35</v>
          </cell>
          <cell r="C42">
            <v>0</v>
          </cell>
        </row>
        <row r="43">
          <cell r="B43">
            <v>0.36</v>
          </cell>
          <cell r="C43">
            <v>0</v>
          </cell>
        </row>
        <row r="44">
          <cell r="B44">
            <v>0.37</v>
          </cell>
          <cell r="C44">
            <v>0</v>
          </cell>
        </row>
        <row r="45">
          <cell r="B45">
            <v>0.38</v>
          </cell>
          <cell r="C45">
            <v>0</v>
          </cell>
        </row>
        <row r="46">
          <cell r="B46">
            <v>0.39</v>
          </cell>
          <cell r="C46">
            <v>0</v>
          </cell>
        </row>
        <row r="47">
          <cell r="B47">
            <v>0.4</v>
          </cell>
          <cell r="C47">
            <v>0</v>
          </cell>
        </row>
        <row r="48">
          <cell r="B48">
            <v>0.41</v>
          </cell>
          <cell r="C48">
            <v>0</v>
          </cell>
        </row>
        <row r="49">
          <cell r="B49">
            <v>0.42</v>
          </cell>
          <cell r="C49">
            <v>0</v>
          </cell>
        </row>
        <row r="50">
          <cell r="B50">
            <v>0.43</v>
          </cell>
          <cell r="C50">
            <v>0</v>
          </cell>
        </row>
        <row r="51">
          <cell r="B51">
            <v>0.44</v>
          </cell>
          <cell r="C51">
            <v>0</v>
          </cell>
        </row>
        <row r="52">
          <cell r="B52">
            <v>0.45</v>
          </cell>
          <cell r="C52">
            <v>0</v>
          </cell>
        </row>
        <row r="53">
          <cell r="B53">
            <v>0.46</v>
          </cell>
          <cell r="C53">
            <v>0</v>
          </cell>
        </row>
        <row r="54">
          <cell r="B54">
            <v>0.47</v>
          </cell>
          <cell r="C54">
            <v>0</v>
          </cell>
        </row>
        <row r="55">
          <cell r="B55">
            <v>0.48</v>
          </cell>
          <cell r="C55">
            <v>0</v>
          </cell>
        </row>
        <row r="56">
          <cell r="B56">
            <v>0.49</v>
          </cell>
          <cell r="C56">
            <v>0</v>
          </cell>
        </row>
        <row r="57">
          <cell r="B57">
            <v>0.5</v>
          </cell>
          <cell r="C57">
            <v>0</v>
          </cell>
        </row>
        <row r="58">
          <cell r="B58">
            <v>0.51</v>
          </cell>
          <cell r="C58">
            <v>0</v>
          </cell>
        </row>
        <row r="59">
          <cell r="B59">
            <v>0.52</v>
          </cell>
          <cell r="C59">
            <v>0</v>
          </cell>
        </row>
        <row r="60">
          <cell r="B60">
            <v>0.53</v>
          </cell>
          <cell r="C60">
            <v>0</v>
          </cell>
        </row>
        <row r="61">
          <cell r="B61">
            <v>0.54</v>
          </cell>
          <cell r="C61">
            <v>0</v>
          </cell>
        </row>
        <row r="62">
          <cell r="B62">
            <v>0.55000000000000004</v>
          </cell>
          <cell r="C62">
            <v>0</v>
          </cell>
        </row>
        <row r="63">
          <cell r="B63">
            <v>0.56000000000000005</v>
          </cell>
          <cell r="C63">
            <v>0</v>
          </cell>
        </row>
        <row r="64">
          <cell r="B64">
            <v>0.56999999999999995</v>
          </cell>
          <cell r="C64">
            <v>0</v>
          </cell>
        </row>
        <row r="65">
          <cell r="B65">
            <v>0.57999999999999996</v>
          </cell>
          <cell r="C65">
            <v>0</v>
          </cell>
        </row>
        <row r="66">
          <cell r="B66">
            <v>0.59</v>
          </cell>
          <cell r="C66">
            <v>0</v>
          </cell>
        </row>
        <row r="67">
          <cell r="B67">
            <v>0.6</v>
          </cell>
          <cell r="C67">
            <v>0</v>
          </cell>
        </row>
        <row r="68">
          <cell r="B68">
            <v>0.61</v>
          </cell>
          <cell r="C68">
            <v>0</v>
          </cell>
        </row>
        <row r="69">
          <cell r="B69">
            <v>0.62</v>
          </cell>
          <cell r="C69">
            <v>0</v>
          </cell>
        </row>
        <row r="70">
          <cell r="B70">
            <v>0.63</v>
          </cell>
          <cell r="C70">
            <v>0</v>
          </cell>
        </row>
        <row r="71">
          <cell r="B71">
            <v>0.64</v>
          </cell>
          <cell r="C71">
            <v>0</v>
          </cell>
        </row>
        <row r="72">
          <cell r="B72">
            <v>0.65</v>
          </cell>
          <cell r="C72">
            <v>0</v>
          </cell>
        </row>
        <row r="73">
          <cell r="B73">
            <v>0.66</v>
          </cell>
          <cell r="C73">
            <v>0</v>
          </cell>
        </row>
        <row r="74">
          <cell r="B74">
            <v>0.67</v>
          </cell>
          <cell r="C74">
            <v>0</v>
          </cell>
        </row>
        <row r="75">
          <cell r="B75">
            <v>0.68</v>
          </cell>
          <cell r="C75">
            <v>0</v>
          </cell>
        </row>
        <row r="76">
          <cell r="B76">
            <v>0.69</v>
          </cell>
          <cell r="C76">
            <v>0</v>
          </cell>
        </row>
        <row r="77">
          <cell r="B77">
            <v>0.7</v>
          </cell>
          <cell r="C77">
            <v>0</v>
          </cell>
        </row>
        <row r="78">
          <cell r="B78">
            <v>0.71</v>
          </cell>
          <cell r="C78">
            <v>0</v>
          </cell>
        </row>
        <row r="79">
          <cell r="B79">
            <v>0.72</v>
          </cell>
          <cell r="C79">
            <v>0</v>
          </cell>
        </row>
        <row r="80">
          <cell r="B80">
            <v>0.73</v>
          </cell>
          <cell r="C80">
            <v>0</v>
          </cell>
        </row>
        <row r="81">
          <cell r="B81">
            <v>0.74</v>
          </cell>
          <cell r="C81">
            <v>0</v>
          </cell>
        </row>
        <row r="82">
          <cell r="B82">
            <v>0.75</v>
          </cell>
          <cell r="C82">
            <v>0</v>
          </cell>
        </row>
        <row r="83">
          <cell r="B83">
            <v>0.76</v>
          </cell>
          <cell r="C83">
            <v>0</v>
          </cell>
        </row>
        <row r="84">
          <cell r="B84">
            <v>0.77</v>
          </cell>
          <cell r="C84">
            <v>0</v>
          </cell>
        </row>
        <row r="85">
          <cell r="B85">
            <v>0.78</v>
          </cell>
          <cell r="C85">
            <v>0</v>
          </cell>
        </row>
        <row r="86">
          <cell r="B86">
            <v>0.79</v>
          </cell>
          <cell r="C86">
            <v>0</v>
          </cell>
        </row>
        <row r="87">
          <cell r="B87">
            <v>0.8</v>
          </cell>
          <cell r="C87">
            <v>0.2</v>
          </cell>
        </row>
        <row r="88">
          <cell r="B88">
            <v>0.81</v>
          </cell>
          <cell r="C88">
            <v>0.2</v>
          </cell>
        </row>
        <row r="89">
          <cell r="B89">
            <v>0.82</v>
          </cell>
          <cell r="C89">
            <v>0.2</v>
          </cell>
        </row>
        <row r="90">
          <cell r="B90">
            <v>0.83</v>
          </cell>
          <cell r="C90">
            <v>0.2</v>
          </cell>
        </row>
        <row r="91">
          <cell r="B91">
            <v>0.84</v>
          </cell>
          <cell r="C91">
            <v>0.4</v>
          </cell>
        </row>
        <row r="92">
          <cell r="B92">
            <v>0.85</v>
          </cell>
          <cell r="C92">
            <v>0.4</v>
          </cell>
        </row>
        <row r="93">
          <cell r="B93">
            <v>0.86</v>
          </cell>
          <cell r="C93">
            <v>0.4</v>
          </cell>
        </row>
        <row r="94">
          <cell r="B94">
            <v>0.87</v>
          </cell>
          <cell r="C94">
            <v>0.4</v>
          </cell>
        </row>
        <row r="95">
          <cell r="B95">
            <v>0.88</v>
          </cell>
          <cell r="C95">
            <v>0.4</v>
          </cell>
        </row>
        <row r="96">
          <cell r="B96">
            <v>0.89</v>
          </cell>
          <cell r="C96">
            <v>0.4</v>
          </cell>
        </row>
        <row r="97">
          <cell r="B97">
            <v>0.9</v>
          </cell>
          <cell r="C97">
            <v>0.6</v>
          </cell>
        </row>
        <row r="98">
          <cell r="B98">
            <v>0.91</v>
          </cell>
          <cell r="C98">
            <v>0.6</v>
          </cell>
        </row>
        <row r="99">
          <cell r="B99">
            <v>0.92</v>
          </cell>
          <cell r="C99">
            <v>0.6</v>
          </cell>
        </row>
        <row r="100">
          <cell r="B100">
            <v>0.93</v>
          </cell>
          <cell r="C100">
            <v>0.6</v>
          </cell>
        </row>
        <row r="101">
          <cell r="B101">
            <v>0.94</v>
          </cell>
          <cell r="C101">
            <v>0.6</v>
          </cell>
        </row>
        <row r="102">
          <cell r="B102">
            <v>0.95</v>
          </cell>
          <cell r="C102">
            <v>0.8</v>
          </cell>
        </row>
        <row r="103">
          <cell r="B103">
            <v>0.96</v>
          </cell>
          <cell r="C103">
            <v>0.8</v>
          </cell>
        </row>
        <row r="104">
          <cell r="B104">
            <v>0.97</v>
          </cell>
          <cell r="C104">
            <v>0.8</v>
          </cell>
        </row>
        <row r="105">
          <cell r="B105">
            <v>0.98</v>
          </cell>
          <cell r="C105">
            <v>0.8</v>
          </cell>
        </row>
        <row r="106">
          <cell r="B106">
            <v>0.99</v>
          </cell>
          <cell r="C106">
            <v>0.8</v>
          </cell>
        </row>
        <row r="107">
          <cell r="B107">
            <v>1</v>
          </cell>
          <cell r="C107">
            <v>1</v>
          </cell>
        </row>
        <row r="108">
          <cell r="B108">
            <v>1.01</v>
          </cell>
          <cell r="C108">
            <v>1.02</v>
          </cell>
        </row>
        <row r="109">
          <cell r="B109">
            <v>1.02</v>
          </cell>
          <cell r="C109">
            <v>1.04</v>
          </cell>
        </row>
        <row r="110">
          <cell r="B110">
            <v>1.03</v>
          </cell>
          <cell r="C110">
            <v>1.06</v>
          </cell>
        </row>
        <row r="111">
          <cell r="B111">
            <v>1.04</v>
          </cell>
          <cell r="C111">
            <v>1.08</v>
          </cell>
        </row>
        <row r="112">
          <cell r="B112">
            <v>1.05</v>
          </cell>
          <cell r="C112">
            <v>1.1000000000000001</v>
          </cell>
        </row>
        <row r="113">
          <cell r="B113">
            <v>1.06</v>
          </cell>
          <cell r="C113">
            <v>1.1200000000000001</v>
          </cell>
        </row>
        <row r="114">
          <cell r="B114">
            <v>1.07</v>
          </cell>
          <cell r="C114">
            <v>1.1400000000000001</v>
          </cell>
        </row>
        <row r="115">
          <cell r="B115">
            <v>1.08</v>
          </cell>
          <cell r="C115">
            <v>1.1600000000000001</v>
          </cell>
        </row>
        <row r="116">
          <cell r="B116">
            <v>1.0900000000000001</v>
          </cell>
          <cell r="C116">
            <v>1.1800000000000002</v>
          </cell>
        </row>
        <row r="117">
          <cell r="B117">
            <v>1.1000000000000001</v>
          </cell>
          <cell r="C117">
            <v>1.2000000000000002</v>
          </cell>
        </row>
        <row r="118">
          <cell r="B118">
            <v>1.1100000000000001</v>
          </cell>
          <cell r="C118">
            <v>1.2200000000000002</v>
          </cell>
        </row>
        <row r="119">
          <cell r="B119">
            <v>1.1200000000000001</v>
          </cell>
          <cell r="C119">
            <v>1.2400000000000002</v>
          </cell>
        </row>
        <row r="120">
          <cell r="B120">
            <v>1.1299999999999999</v>
          </cell>
          <cell r="C120">
            <v>1.2600000000000002</v>
          </cell>
        </row>
        <row r="121">
          <cell r="B121">
            <v>1.1399999999999999</v>
          </cell>
          <cell r="C121">
            <v>1.2800000000000002</v>
          </cell>
        </row>
        <row r="122">
          <cell r="B122">
            <v>1.1499999999999999</v>
          </cell>
          <cell r="C122">
            <v>1.3000000000000003</v>
          </cell>
        </row>
        <row r="123">
          <cell r="B123">
            <v>1.1599999999999999</v>
          </cell>
          <cell r="C123">
            <v>1.3200000000000003</v>
          </cell>
        </row>
        <row r="124">
          <cell r="B124">
            <v>1.17</v>
          </cell>
          <cell r="C124">
            <v>1.3400000000000003</v>
          </cell>
        </row>
        <row r="125">
          <cell r="B125">
            <v>1.18</v>
          </cell>
          <cell r="C125">
            <v>1.3600000000000003</v>
          </cell>
        </row>
        <row r="126">
          <cell r="B126">
            <v>1.19</v>
          </cell>
          <cell r="C126">
            <v>1.3800000000000003</v>
          </cell>
        </row>
        <row r="127">
          <cell r="B127">
            <v>1.2</v>
          </cell>
          <cell r="C127">
            <v>1.4000000000000004</v>
          </cell>
        </row>
        <row r="128">
          <cell r="B128">
            <v>1.21</v>
          </cell>
          <cell r="C128">
            <v>1.4200000000000004</v>
          </cell>
        </row>
        <row r="129">
          <cell r="B129">
            <v>1.22</v>
          </cell>
          <cell r="C129">
            <v>1.4400000000000004</v>
          </cell>
        </row>
        <row r="130">
          <cell r="B130">
            <v>1.23</v>
          </cell>
          <cell r="C130">
            <v>1.4600000000000004</v>
          </cell>
        </row>
        <row r="131">
          <cell r="B131">
            <v>1.24</v>
          </cell>
          <cell r="C131">
            <v>1.4800000000000004</v>
          </cell>
        </row>
        <row r="132">
          <cell r="B132">
            <v>1.25</v>
          </cell>
          <cell r="C132">
            <v>1.5000000000000004</v>
          </cell>
        </row>
        <row r="133">
          <cell r="B133">
            <v>1.26</v>
          </cell>
          <cell r="C133">
            <v>1.5200000000000005</v>
          </cell>
        </row>
        <row r="134">
          <cell r="B134">
            <v>1.27</v>
          </cell>
          <cell r="C134">
            <v>1.5400000000000005</v>
          </cell>
        </row>
        <row r="135">
          <cell r="B135">
            <v>1.28</v>
          </cell>
          <cell r="C135">
            <v>1.5600000000000005</v>
          </cell>
        </row>
        <row r="136">
          <cell r="B136">
            <v>1.29</v>
          </cell>
          <cell r="C136">
            <v>1.5800000000000005</v>
          </cell>
        </row>
        <row r="137">
          <cell r="B137">
            <v>1.3</v>
          </cell>
          <cell r="C137">
            <v>1.6000000000000005</v>
          </cell>
        </row>
        <row r="138">
          <cell r="B138">
            <v>1.31</v>
          </cell>
          <cell r="C138">
            <v>1.6200000000000006</v>
          </cell>
        </row>
      </sheetData>
      <sheetData sheetId="13" refreshError="1">
        <row r="9">
          <cell r="B9">
            <v>0</v>
          </cell>
          <cell r="C9">
            <v>0</v>
          </cell>
        </row>
        <row r="10">
          <cell r="B10">
            <v>0.01</v>
          </cell>
          <cell r="C10">
            <v>0</v>
          </cell>
        </row>
        <row r="11">
          <cell r="B11">
            <v>0.02</v>
          </cell>
          <cell r="C11">
            <v>0</v>
          </cell>
        </row>
        <row r="12">
          <cell r="B12">
            <v>0.03</v>
          </cell>
          <cell r="C12">
            <v>0</v>
          </cell>
        </row>
        <row r="13">
          <cell r="B13">
            <v>0.04</v>
          </cell>
          <cell r="C13">
            <v>0</v>
          </cell>
        </row>
        <row r="14">
          <cell r="B14">
            <v>0.05</v>
          </cell>
          <cell r="C14">
            <v>0</v>
          </cell>
        </row>
        <row r="15">
          <cell r="B15">
            <v>0.06</v>
          </cell>
          <cell r="C15">
            <v>0</v>
          </cell>
        </row>
        <row r="16">
          <cell r="B16">
            <v>7.0000000000000007E-2</v>
          </cell>
          <cell r="C16">
            <v>0</v>
          </cell>
        </row>
        <row r="17">
          <cell r="B17">
            <v>0.08</v>
          </cell>
          <cell r="C17">
            <v>0</v>
          </cell>
        </row>
        <row r="18">
          <cell r="B18">
            <v>0.09</v>
          </cell>
          <cell r="C18">
            <v>0</v>
          </cell>
        </row>
        <row r="19">
          <cell r="B19">
            <v>0.1</v>
          </cell>
          <cell r="C19">
            <v>0</v>
          </cell>
        </row>
        <row r="20">
          <cell r="B20">
            <v>0.11</v>
          </cell>
          <cell r="C20">
            <v>0</v>
          </cell>
        </row>
        <row r="21">
          <cell r="B21">
            <v>0.12</v>
          </cell>
          <cell r="C21">
            <v>0</v>
          </cell>
        </row>
        <row r="22">
          <cell r="B22">
            <v>0.13</v>
          </cell>
          <cell r="C22">
            <v>0</v>
          </cell>
        </row>
        <row r="23">
          <cell r="B23">
            <v>0.14000000000000001</v>
          </cell>
          <cell r="C23">
            <v>0</v>
          </cell>
        </row>
        <row r="24">
          <cell r="B24">
            <v>0.15</v>
          </cell>
          <cell r="C24">
            <v>0</v>
          </cell>
        </row>
        <row r="25">
          <cell r="B25">
            <v>0.16</v>
          </cell>
          <cell r="C25">
            <v>0</v>
          </cell>
        </row>
        <row r="26">
          <cell r="B26">
            <v>0.17</v>
          </cell>
          <cell r="C26">
            <v>0</v>
          </cell>
        </row>
        <row r="27">
          <cell r="B27">
            <v>0.18</v>
          </cell>
          <cell r="C27">
            <v>0</v>
          </cell>
        </row>
        <row r="28">
          <cell r="B28">
            <v>0.19</v>
          </cell>
          <cell r="C28">
            <v>0</v>
          </cell>
        </row>
        <row r="29">
          <cell r="B29">
            <v>0.2</v>
          </cell>
          <cell r="C29">
            <v>0</v>
          </cell>
        </row>
        <row r="30">
          <cell r="B30">
            <v>0.21</v>
          </cell>
          <cell r="C30">
            <v>0</v>
          </cell>
        </row>
        <row r="31">
          <cell r="B31">
            <v>0.22</v>
          </cell>
          <cell r="C31">
            <v>0</v>
          </cell>
        </row>
        <row r="32">
          <cell r="B32">
            <v>0.23</v>
          </cell>
          <cell r="C32">
            <v>0</v>
          </cell>
        </row>
        <row r="33">
          <cell r="B33">
            <v>0.24</v>
          </cell>
          <cell r="C33">
            <v>0</v>
          </cell>
        </row>
        <row r="34">
          <cell r="B34">
            <v>0.25</v>
          </cell>
          <cell r="C34">
            <v>0</v>
          </cell>
        </row>
        <row r="35">
          <cell r="B35">
            <v>0.26</v>
          </cell>
          <cell r="C35">
            <v>0</v>
          </cell>
        </row>
        <row r="36">
          <cell r="B36">
            <v>0.27</v>
          </cell>
          <cell r="C36">
            <v>0</v>
          </cell>
        </row>
        <row r="37">
          <cell r="B37">
            <v>0.28000000000000003</v>
          </cell>
          <cell r="C37">
            <v>0</v>
          </cell>
        </row>
        <row r="38">
          <cell r="B38">
            <v>0.28999999999999998</v>
          </cell>
          <cell r="C38">
            <v>0</v>
          </cell>
        </row>
        <row r="39">
          <cell r="B39">
            <v>0.3</v>
          </cell>
          <cell r="C39">
            <v>0</v>
          </cell>
        </row>
        <row r="40">
          <cell r="B40">
            <v>0.31</v>
          </cell>
          <cell r="C40">
            <v>0</v>
          </cell>
        </row>
        <row r="41">
          <cell r="B41">
            <v>0.32</v>
          </cell>
          <cell r="C41">
            <v>0</v>
          </cell>
        </row>
        <row r="42">
          <cell r="B42">
            <v>0.33</v>
          </cell>
          <cell r="C42">
            <v>0</v>
          </cell>
        </row>
        <row r="43">
          <cell r="B43">
            <v>0.34</v>
          </cell>
          <cell r="C43">
            <v>0</v>
          </cell>
        </row>
        <row r="44">
          <cell r="B44">
            <v>0.35</v>
          </cell>
          <cell r="C44">
            <v>0</v>
          </cell>
        </row>
        <row r="45">
          <cell r="B45">
            <v>0.36</v>
          </cell>
          <cell r="C45">
            <v>0</v>
          </cell>
        </row>
        <row r="46">
          <cell r="B46">
            <v>0.37</v>
          </cell>
          <cell r="C46">
            <v>0</v>
          </cell>
        </row>
        <row r="47">
          <cell r="B47">
            <v>0.38</v>
          </cell>
          <cell r="C47">
            <v>0</v>
          </cell>
        </row>
        <row r="48">
          <cell r="B48">
            <v>0.39</v>
          </cell>
          <cell r="C48">
            <v>0</v>
          </cell>
        </row>
        <row r="49">
          <cell r="B49">
            <v>0.4</v>
          </cell>
          <cell r="C49">
            <v>0</v>
          </cell>
        </row>
        <row r="50">
          <cell r="B50">
            <v>0.41</v>
          </cell>
          <cell r="C50">
            <v>0</v>
          </cell>
        </row>
        <row r="51">
          <cell r="B51">
            <v>0.42</v>
          </cell>
          <cell r="C51">
            <v>0</v>
          </cell>
        </row>
        <row r="52">
          <cell r="B52">
            <v>0.43</v>
          </cell>
          <cell r="C52">
            <v>0</v>
          </cell>
        </row>
        <row r="53">
          <cell r="B53">
            <v>0.44</v>
          </cell>
          <cell r="C53">
            <v>0</v>
          </cell>
        </row>
        <row r="54">
          <cell r="B54">
            <v>0.45</v>
          </cell>
          <cell r="C54">
            <v>0</v>
          </cell>
        </row>
        <row r="55">
          <cell r="B55">
            <v>0.46</v>
          </cell>
          <cell r="C55">
            <v>0</v>
          </cell>
        </row>
        <row r="56">
          <cell r="B56">
            <v>0.47</v>
          </cell>
          <cell r="C56">
            <v>0</v>
          </cell>
        </row>
        <row r="57">
          <cell r="B57">
            <v>0.48</v>
          </cell>
          <cell r="C57">
            <v>0</v>
          </cell>
        </row>
        <row r="58">
          <cell r="B58">
            <v>0.49</v>
          </cell>
          <cell r="C58">
            <v>0</v>
          </cell>
        </row>
        <row r="59">
          <cell r="B59">
            <v>0.5</v>
          </cell>
          <cell r="C59">
            <v>0</v>
          </cell>
        </row>
        <row r="60">
          <cell r="B60">
            <v>0.51</v>
          </cell>
          <cell r="C60">
            <v>0</v>
          </cell>
        </row>
        <row r="61">
          <cell r="B61">
            <v>0.52</v>
          </cell>
          <cell r="C61">
            <v>0</v>
          </cell>
        </row>
        <row r="62">
          <cell r="B62">
            <v>0.53</v>
          </cell>
          <cell r="C62">
            <v>0</v>
          </cell>
        </row>
        <row r="63">
          <cell r="B63">
            <v>0.54</v>
          </cell>
          <cell r="C63">
            <v>0</v>
          </cell>
        </row>
        <row r="64">
          <cell r="B64">
            <v>0.55000000000000004</v>
          </cell>
          <cell r="C64">
            <v>0</v>
          </cell>
        </row>
        <row r="65">
          <cell r="B65">
            <v>0.56000000000000005</v>
          </cell>
          <cell r="C65">
            <v>0</v>
          </cell>
        </row>
        <row r="66">
          <cell r="B66">
            <v>0.56999999999999995</v>
          </cell>
          <cell r="C66">
            <v>0</v>
          </cell>
        </row>
        <row r="67">
          <cell r="B67">
            <v>0.57999999999999996</v>
          </cell>
          <cell r="C67">
            <v>0</v>
          </cell>
        </row>
        <row r="68">
          <cell r="B68">
            <v>0.59</v>
          </cell>
          <cell r="C68">
            <v>0</v>
          </cell>
        </row>
        <row r="69">
          <cell r="B69">
            <v>0.6</v>
          </cell>
          <cell r="C69">
            <v>0</v>
          </cell>
        </row>
        <row r="70">
          <cell r="B70">
            <v>0.61</v>
          </cell>
          <cell r="C70">
            <v>0</v>
          </cell>
        </row>
        <row r="71">
          <cell r="B71">
            <v>0.62</v>
          </cell>
          <cell r="C71">
            <v>0</v>
          </cell>
        </row>
        <row r="72">
          <cell r="B72">
            <v>0.63</v>
          </cell>
          <cell r="C72">
            <v>0</v>
          </cell>
        </row>
        <row r="73">
          <cell r="B73">
            <v>0.64</v>
          </cell>
          <cell r="C73">
            <v>0</v>
          </cell>
        </row>
        <row r="74">
          <cell r="B74">
            <v>0.65</v>
          </cell>
          <cell r="C74">
            <v>0</v>
          </cell>
        </row>
        <row r="75">
          <cell r="B75">
            <v>0.66</v>
          </cell>
          <cell r="C75">
            <v>0</v>
          </cell>
        </row>
        <row r="76">
          <cell r="B76">
            <v>0.67</v>
          </cell>
          <cell r="C76">
            <v>0</v>
          </cell>
        </row>
        <row r="77">
          <cell r="B77">
            <v>0.68</v>
          </cell>
          <cell r="C77">
            <v>0</v>
          </cell>
        </row>
        <row r="78">
          <cell r="B78">
            <v>0.69</v>
          </cell>
          <cell r="C78">
            <v>0</v>
          </cell>
        </row>
        <row r="79">
          <cell r="B79">
            <v>0.7</v>
          </cell>
          <cell r="C79">
            <v>0</v>
          </cell>
        </row>
        <row r="80">
          <cell r="B80">
            <v>0.71</v>
          </cell>
          <cell r="C80">
            <v>0</v>
          </cell>
        </row>
        <row r="81">
          <cell r="B81">
            <v>0.72</v>
          </cell>
          <cell r="C81">
            <v>0</v>
          </cell>
        </row>
        <row r="82">
          <cell r="B82">
            <v>0.73</v>
          </cell>
          <cell r="C82">
            <v>0</v>
          </cell>
        </row>
        <row r="83">
          <cell r="B83">
            <v>0.74</v>
          </cell>
          <cell r="C83">
            <v>0</v>
          </cell>
        </row>
        <row r="84">
          <cell r="B84">
            <v>0.75</v>
          </cell>
          <cell r="C84">
            <v>0</v>
          </cell>
        </row>
        <row r="85">
          <cell r="B85">
            <v>0.76</v>
          </cell>
          <cell r="C85">
            <v>0</v>
          </cell>
        </row>
        <row r="86">
          <cell r="B86">
            <v>0.77</v>
          </cell>
          <cell r="C86">
            <v>0</v>
          </cell>
        </row>
        <row r="87">
          <cell r="B87">
            <v>0.78</v>
          </cell>
          <cell r="C87">
            <v>0</v>
          </cell>
        </row>
        <row r="88">
          <cell r="B88">
            <v>0.79</v>
          </cell>
          <cell r="C88">
            <v>0</v>
          </cell>
        </row>
        <row r="89">
          <cell r="B89">
            <v>0.8</v>
          </cell>
          <cell r="C89">
            <v>0</v>
          </cell>
        </row>
        <row r="90">
          <cell r="B90">
            <v>0.81</v>
          </cell>
          <cell r="C90">
            <v>0</v>
          </cell>
        </row>
        <row r="91">
          <cell r="B91">
            <v>0.82</v>
          </cell>
          <cell r="C91">
            <v>0</v>
          </cell>
        </row>
        <row r="92">
          <cell r="B92">
            <v>0.83</v>
          </cell>
          <cell r="C92">
            <v>0</v>
          </cell>
        </row>
        <row r="93">
          <cell r="B93">
            <v>0.84</v>
          </cell>
          <cell r="C93">
            <v>0</v>
          </cell>
        </row>
        <row r="94">
          <cell r="B94">
            <v>0.85</v>
          </cell>
          <cell r="C94">
            <v>0</v>
          </cell>
        </row>
        <row r="95">
          <cell r="B95">
            <v>0.86</v>
          </cell>
          <cell r="C95">
            <v>0</v>
          </cell>
        </row>
        <row r="96">
          <cell r="B96">
            <v>0.87</v>
          </cell>
          <cell r="C96">
            <v>0</v>
          </cell>
        </row>
        <row r="97">
          <cell r="B97">
            <v>0.88</v>
          </cell>
          <cell r="C97">
            <v>0</v>
          </cell>
        </row>
        <row r="98">
          <cell r="B98">
            <v>0.89</v>
          </cell>
          <cell r="C98">
            <v>0</v>
          </cell>
        </row>
        <row r="99">
          <cell r="B99">
            <v>0.9</v>
          </cell>
          <cell r="C99">
            <v>0</v>
          </cell>
        </row>
        <row r="100">
          <cell r="B100">
            <v>0.91</v>
          </cell>
          <cell r="C100">
            <v>0.1</v>
          </cell>
        </row>
        <row r="101">
          <cell r="B101">
            <v>0.92</v>
          </cell>
          <cell r="C101">
            <v>0.2</v>
          </cell>
        </row>
        <row r="102">
          <cell r="B102">
            <v>0.93</v>
          </cell>
          <cell r="C102">
            <v>0.3</v>
          </cell>
        </row>
        <row r="103">
          <cell r="B103">
            <v>0.94</v>
          </cell>
          <cell r="C103">
            <v>0.4</v>
          </cell>
        </row>
        <row r="104">
          <cell r="B104">
            <v>0.95</v>
          </cell>
          <cell r="C104">
            <v>0.5</v>
          </cell>
        </row>
        <row r="105">
          <cell r="B105">
            <v>0.96</v>
          </cell>
          <cell r="C105">
            <v>0.6</v>
          </cell>
        </row>
        <row r="106">
          <cell r="B106">
            <v>0.97</v>
          </cell>
          <cell r="C106">
            <v>0.7</v>
          </cell>
        </row>
        <row r="107">
          <cell r="B107">
            <v>0.98</v>
          </cell>
          <cell r="C107">
            <v>0.8</v>
          </cell>
        </row>
        <row r="108">
          <cell r="B108">
            <v>0.99</v>
          </cell>
          <cell r="C108">
            <v>0.9</v>
          </cell>
        </row>
        <row r="109">
          <cell r="B109">
            <v>1</v>
          </cell>
          <cell r="C109">
            <v>1</v>
          </cell>
        </row>
        <row r="110">
          <cell r="B110">
            <v>1.01</v>
          </cell>
          <cell r="C110">
            <v>1.02</v>
          </cell>
        </row>
        <row r="111">
          <cell r="B111">
            <v>1.02</v>
          </cell>
          <cell r="C111">
            <v>1.04</v>
          </cell>
        </row>
        <row r="112">
          <cell r="B112">
            <v>1.03</v>
          </cell>
          <cell r="C112">
            <v>1.06</v>
          </cell>
        </row>
        <row r="113">
          <cell r="B113">
            <v>1.04</v>
          </cell>
          <cell r="C113">
            <v>1.08</v>
          </cell>
        </row>
        <row r="114">
          <cell r="B114">
            <v>1.05</v>
          </cell>
          <cell r="C114">
            <v>1.1000000000000001</v>
          </cell>
        </row>
        <row r="115">
          <cell r="B115">
            <v>1.06</v>
          </cell>
          <cell r="C115">
            <v>1.1200000000000001</v>
          </cell>
        </row>
        <row r="116">
          <cell r="B116">
            <v>1.07</v>
          </cell>
          <cell r="C116">
            <v>1.1400000000000001</v>
          </cell>
        </row>
        <row r="117">
          <cell r="B117">
            <v>1.08</v>
          </cell>
          <cell r="C117">
            <v>1.1600000000000001</v>
          </cell>
        </row>
        <row r="118">
          <cell r="B118">
            <v>1.0900000000000001</v>
          </cell>
          <cell r="C118">
            <v>1.1800000000000002</v>
          </cell>
        </row>
        <row r="119">
          <cell r="B119">
            <v>1.1000000000000001</v>
          </cell>
          <cell r="C119">
            <v>1.2000000000000002</v>
          </cell>
        </row>
        <row r="120">
          <cell r="B120">
            <v>1.1100000000000001</v>
          </cell>
          <cell r="C120">
            <v>1.2200000000000002</v>
          </cell>
        </row>
        <row r="121">
          <cell r="B121">
            <v>1.1200000000000001</v>
          </cell>
          <cell r="C121">
            <v>1.2400000000000002</v>
          </cell>
        </row>
        <row r="122">
          <cell r="B122">
            <v>1.1299999999999999</v>
          </cell>
          <cell r="C122">
            <v>1.2600000000000002</v>
          </cell>
        </row>
        <row r="123">
          <cell r="B123">
            <v>1.1399999999999999</v>
          </cell>
          <cell r="C123">
            <v>1.2800000000000002</v>
          </cell>
        </row>
        <row r="124">
          <cell r="B124">
            <v>1.1499999999999999</v>
          </cell>
          <cell r="C124">
            <v>1.3000000000000003</v>
          </cell>
        </row>
        <row r="125">
          <cell r="B125">
            <v>1.1599999999999999</v>
          </cell>
          <cell r="C125">
            <v>1.3200000000000003</v>
          </cell>
        </row>
        <row r="126">
          <cell r="B126">
            <v>1.17</v>
          </cell>
          <cell r="C126">
            <v>1.3400000000000003</v>
          </cell>
        </row>
        <row r="127">
          <cell r="B127">
            <v>1.18</v>
          </cell>
          <cell r="C127">
            <v>1.3600000000000003</v>
          </cell>
        </row>
        <row r="128">
          <cell r="B128">
            <v>1.19</v>
          </cell>
          <cell r="C128">
            <v>1.3800000000000003</v>
          </cell>
        </row>
        <row r="129">
          <cell r="B129">
            <v>1.2</v>
          </cell>
          <cell r="C129">
            <v>1.4000000000000004</v>
          </cell>
        </row>
        <row r="130">
          <cell r="B130">
            <v>1.21</v>
          </cell>
          <cell r="C130">
            <v>1.4200000000000004</v>
          </cell>
        </row>
        <row r="131">
          <cell r="B131">
            <v>1.22</v>
          </cell>
          <cell r="C131">
            <v>1.4400000000000004</v>
          </cell>
        </row>
        <row r="132">
          <cell r="B132">
            <v>1.23</v>
          </cell>
          <cell r="C132">
            <v>1.4600000000000004</v>
          </cell>
        </row>
        <row r="133">
          <cell r="B133">
            <v>1.24</v>
          </cell>
          <cell r="C133">
            <v>1.4800000000000004</v>
          </cell>
        </row>
        <row r="134">
          <cell r="B134">
            <v>1.25</v>
          </cell>
          <cell r="C134">
            <v>1.5000000000000004</v>
          </cell>
        </row>
        <row r="135">
          <cell r="B135">
            <v>1.26</v>
          </cell>
          <cell r="C135">
            <v>1.5200000000000005</v>
          </cell>
        </row>
        <row r="136">
          <cell r="B136">
            <v>1.27</v>
          </cell>
          <cell r="C136">
            <v>1.5400000000000005</v>
          </cell>
        </row>
        <row r="137">
          <cell r="B137">
            <v>1.28</v>
          </cell>
          <cell r="C137">
            <v>1.5600000000000005</v>
          </cell>
        </row>
        <row r="138">
          <cell r="B138">
            <v>1.29</v>
          </cell>
          <cell r="C138">
            <v>1.5800000000000005</v>
          </cell>
        </row>
        <row r="139">
          <cell r="B139">
            <v>1.3</v>
          </cell>
          <cell r="C139">
            <v>1.6000000000000005</v>
          </cell>
        </row>
        <row r="140">
          <cell r="B140">
            <v>1.31</v>
          </cell>
          <cell r="C140">
            <v>1.6200000000000006</v>
          </cell>
        </row>
        <row r="141">
          <cell r="B141">
            <v>1.32</v>
          </cell>
          <cell r="C141">
            <v>1.6400000000000006</v>
          </cell>
        </row>
        <row r="142">
          <cell r="B142">
            <v>1.33</v>
          </cell>
          <cell r="C142">
            <v>1.6600000000000006</v>
          </cell>
        </row>
        <row r="143">
          <cell r="B143">
            <v>1.34</v>
          </cell>
          <cell r="C143">
            <v>1.6800000000000006</v>
          </cell>
        </row>
        <row r="144">
          <cell r="B144">
            <v>1.35</v>
          </cell>
          <cell r="C144">
            <v>1.7000000000000006</v>
          </cell>
        </row>
        <row r="145">
          <cell r="B145">
            <v>1.36</v>
          </cell>
          <cell r="C145">
            <v>1.7200000000000006</v>
          </cell>
        </row>
        <row r="146">
          <cell r="B146">
            <v>1.37</v>
          </cell>
          <cell r="C146">
            <v>1.7400000000000007</v>
          </cell>
        </row>
        <row r="147">
          <cell r="B147">
            <v>1.38</v>
          </cell>
          <cell r="C147">
            <v>1.7600000000000007</v>
          </cell>
        </row>
        <row r="148">
          <cell r="B148">
            <v>1.39</v>
          </cell>
          <cell r="C148">
            <v>1.7800000000000007</v>
          </cell>
        </row>
        <row r="149">
          <cell r="B149">
            <v>1.4</v>
          </cell>
          <cell r="C149">
            <v>1.8000000000000007</v>
          </cell>
        </row>
        <row r="150">
          <cell r="B150">
            <v>1.41</v>
          </cell>
          <cell r="C150">
            <v>1.8200000000000007</v>
          </cell>
        </row>
        <row r="151">
          <cell r="B151">
            <v>1.42</v>
          </cell>
          <cell r="C151">
            <v>1.8400000000000007</v>
          </cell>
        </row>
        <row r="152">
          <cell r="B152">
            <v>1.43</v>
          </cell>
          <cell r="C152">
            <v>1.8600000000000008</v>
          </cell>
        </row>
        <row r="153">
          <cell r="B153">
            <v>1.44</v>
          </cell>
          <cell r="C153">
            <v>1.8800000000000008</v>
          </cell>
        </row>
        <row r="154">
          <cell r="B154">
            <v>1.45</v>
          </cell>
          <cell r="C154">
            <v>1.9000000000000008</v>
          </cell>
        </row>
        <row r="155">
          <cell r="B155">
            <v>1.46</v>
          </cell>
          <cell r="C155">
            <v>1.9200000000000008</v>
          </cell>
        </row>
        <row r="156">
          <cell r="B156">
            <v>1.47</v>
          </cell>
          <cell r="C156">
            <v>1.9400000000000008</v>
          </cell>
        </row>
        <row r="157">
          <cell r="B157">
            <v>1.48</v>
          </cell>
          <cell r="C157">
            <v>1.9600000000000009</v>
          </cell>
        </row>
        <row r="158">
          <cell r="B158">
            <v>1.49</v>
          </cell>
          <cell r="C158">
            <v>1.9800000000000009</v>
          </cell>
        </row>
        <row r="159">
          <cell r="B159">
            <v>1.5</v>
          </cell>
          <cell r="C159">
            <v>2.0000000000000009</v>
          </cell>
        </row>
        <row r="160">
          <cell r="B160">
            <v>1.51</v>
          </cell>
          <cell r="C160">
            <v>2.0200000000000009</v>
          </cell>
        </row>
        <row r="161">
          <cell r="B161">
            <v>1.52</v>
          </cell>
          <cell r="C161">
            <v>2.0400000000000009</v>
          </cell>
        </row>
        <row r="162">
          <cell r="B162">
            <v>1.53</v>
          </cell>
          <cell r="C162">
            <v>2.0600000000000009</v>
          </cell>
        </row>
        <row r="163">
          <cell r="B163">
            <v>1.54</v>
          </cell>
          <cell r="C163">
            <v>2.080000000000001</v>
          </cell>
        </row>
        <row r="164">
          <cell r="B164">
            <v>1.55</v>
          </cell>
          <cell r="C164">
            <v>2.100000000000001</v>
          </cell>
        </row>
        <row r="165">
          <cell r="B165">
            <v>1.56</v>
          </cell>
          <cell r="C165">
            <v>2.120000000000001</v>
          </cell>
        </row>
        <row r="166">
          <cell r="B166">
            <v>1.57</v>
          </cell>
          <cell r="C166">
            <v>2.140000000000001</v>
          </cell>
        </row>
        <row r="167">
          <cell r="B167">
            <v>1.58</v>
          </cell>
          <cell r="C167">
            <v>2.160000000000001</v>
          </cell>
        </row>
        <row r="168">
          <cell r="B168">
            <v>1.59</v>
          </cell>
          <cell r="C168">
            <v>2.180000000000001</v>
          </cell>
        </row>
        <row r="169">
          <cell r="B169">
            <v>1.6</v>
          </cell>
          <cell r="C169">
            <v>2.2000000000000011</v>
          </cell>
        </row>
        <row r="170">
          <cell r="B170">
            <v>1.61</v>
          </cell>
          <cell r="C170">
            <v>2.2200000000000011</v>
          </cell>
        </row>
        <row r="171">
          <cell r="B171">
            <v>1.62</v>
          </cell>
          <cell r="C171">
            <v>2.2400000000000011</v>
          </cell>
        </row>
        <row r="172">
          <cell r="B172">
            <v>1.63</v>
          </cell>
          <cell r="C172">
            <v>2.2600000000000011</v>
          </cell>
        </row>
        <row r="173">
          <cell r="B173">
            <v>1.64</v>
          </cell>
          <cell r="C173">
            <v>2.2800000000000011</v>
          </cell>
        </row>
        <row r="174">
          <cell r="B174">
            <v>1.65</v>
          </cell>
          <cell r="C174">
            <v>2.3000000000000012</v>
          </cell>
        </row>
        <row r="175">
          <cell r="B175">
            <v>1.66</v>
          </cell>
          <cell r="C175">
            <v>2.3200000000000012</v>
          </cell>
        </row>
        <row r="176">
          <cell r="B176">
            <v>1.67</v>
          </cell>
          <cell r="C176">
            <v>2.3400000000000012</v>
          </cell>
        </row>
        <row r="177">
          <cell r="B177">
            <v>1.68</v>
          </cell>
          <cell r="C177">
            <v>2.3600000000000012</v>
          </cell>
        </row>
        <row r="178">
          <cell r="B178">
            <v>1.69</v>
          </cell>
          <cell r="C178">
            <v>2.3800000000000012</v>
          </cell>
        </row>
        <row r="179">
          <cell r="B179">
            <v>1.7</v>
          </cell>
          <cell r="C179">
            <v>2.4000000000000012</v>
          </cell>
        </row>
        <row r="180">
          <cell r="B180">
            <v>1.71</v>
          </cell>
          <cell r="C180">
            <v>2.4200000000000013</v>
          </cell>
        </row>
        <row r="181">
          <cell r="B181">
            <v>1.72</v>
          </cell>
          <cell r="C181">
            <v>2.4400000000000013</v>
          </cell>
        </row>
        <row r="182">
          <cell r="B182">
            <v>1.73</v>
          </cell>
          <cell r="C182">
            <v>2.4600000000000013</v>
          </cell>
        </row>
      </sheetData>
      <sheetData sheetId="14" refreshError="1">
        <row r="7">
          <cell r="C7">
            <v>0.01</v>
          </cell>
          <cell r="D7">
            <v>0</v>
          </cell>
        </row>
        <row r="8">
          <cell r="C8">
            <v>0.02</v>
          </cell>
          <cell r="D8">
            <v>0</v>
          </cell>
        </row>
        <row r="9">
          <cell r="C9">
            <v>0.03</v>
          </cell>
          <cell r="D9">
            <v>0</v>
          </cell>
        </row>
        <row r="10">
          <cell r="C10">
            <v>0.04</v>
          </cell>
          <cell r="D10">
            <v>0</v>
          </cell>
        </row>
        <row r="11">
          <cell r="C11">
            <v>0.05</v>
          </cell>
          <cell r="D11">
            <v>0</v>
          </cell>
        </row>
        <row r="12">
          <cell r="C12">
            <v>0.06</v>
          </cell>
          <cell r="D12">
            <v>0</v>
          </cell>
        </row>
        <row r="13">
          <cell r="C13">
            <v>7.0000000000000007E-2</v>
          </cell>
          <cell r="D13">
            <v>0</v>
          </cell>
        </row>
        <row r="14">
          <cell r="C14">
            <v>0.08</v>
          </cell>
          <cell r="D14">
            <v>0</v>
          </cell>
        </row>
        <row r="15">
          <cell r="C15">
            <v>0.09</v>
          </cell>
          <cell r="D15">
            <v>0</v>
          </cell>
        </row>
        <row r="16">
          <cell r="C16">
            <v>0.1</v>
          </cell>
          <cell r="D16">
            <v>0</v>
          </cell>
        </row>
        <row r="17">
          <cell r="C17">
            <v>0.11</v>
          </cell>
          <cell r="D17">
            <v>0</v>
          </cell>
        </row>
        <row r="18">
          <cell r="C18">
            <v>0.12</v>
          </cell>
          <cell r="D18">
            <v>0</v>
          </cell>
        </row>
        <row r="19">
          <cell r="C19">
            <v>0.13</v>
          </cell>
          <cell r="D19">
            <v>0</v>
          </cell>
        </row>
        <row r="20">
          <cell r="C20">
            <v>0.14000000000000001</v>
          </cell>
          <cell r="D20">
            <v>0</v>
          </cell>
        </row>
        <row r="21">
          <cell r="C21">
            <v>0.15</v>
          </cell>
          <cell r="D21">
            <v>0</v>
          </cell>
        </row>
        <row r="22">
          <cell r="C22">
            <v>0.16</v>
          </cell>
          <cell r="D22">
            <v>0</v>
          </cell>
        </row>
        <row r="23">
          <cell r="C23">
            <v>0.17</v>
          </cell>
          <cell r="D23">
            <v>0</v>
          </cell>
        </row>
        <row r="24">
          <cell r="C24">
            <v>0.18</v>
          </cell>
          <cell r="D24">
            <v>0</v>
          </cell>
        </row>
        <row r="25">
          <cell r="C25">
            <v>0.19</v>
          </cell>
          <cell r="D25">
            <v>0</v>
          </cell>
        </row>
        <row r="26">
          <cell r="C26">
            <v>0.2</v>
          </cell>
          <cell r="D26">
            <v>0</v>
          </cell>
        </row>
        <row r="27">
          <cell r="C27">
            <v>0.21</v>
          </cell>
          <cell r="D27">
            <v>0</v>
          </cell>
        </row>
        <row r="28">
          <cell r="C28">
            <v>0.22</v>
          </cell>
          <cell r="D28">
            <v>0</v>
          </cell>
        </row>
        <row r="29">
          <cell r="C29">
            <v>0.23</v>
          </cell>
          <cell r="D29">
            <v>0</v>
          </cell>
        </row>
        <row r="30">
          <cell r="C30">
            <v>0.24</v>
          </cell>
          <cell r="D30">
            <v>0</v>
          </cell>
        </row>
        <row r="31">
          <cell r="C31">
            <v>0.25</v>
          </cell>
          <cell r="D31">
            <v>0</v>
          </cell>
        </row>
        <row r="32">
          <cell r="C32">
            <v>0.26</v>
          </cell>
          <cell r="D32">
            <v>0</v>
          </cell>
        </row>
        <row r="33">
          <cell r="C33">
            <v>0.27</v>
          </cell>
          <cell r="D33">
            <v>0</v>
          </cell>
        </row>
        <row r="34">
          <cell r="C34">
            <v>0.28000000000000003</v>
          </cell>
          <cell r="D34">
            <v>0</v>
          </cell>
        </row>
        <row r="35">
          <cell r="C35">
            <v>0.28999999999999998</v>
          </cell>
          <cell r="D35">
            <v>0</v>
          </cell>
        </row>
        <row r="36">
          <cell r="C36">
            <v>0.3</v>
          </cell>
          <cell r="D36">
            <v>0</v>
          </cell>
        </row>
        <row r="37">
          <cell r="C37">
            <v>0.31</v>
          </cell>
          <cell r="D37">
            <v>0</v>
          </cell>
        </row>
        <row r="38">
          <cell r="C38">
            <v>0.32</v>
          </cell>
          <cell r="D38">
            <v>0</v>
          </cell>
        </row>
        <row r="39">
          <cell r="C39">
            <v>0.33</v>
          </cell>
          <cell r="D39">
            <v>0</v>
          </cell>
        </row>
        <row r="40">
          <cell r="C40">
            <v>0.34</v>
          </cell>
          <cell r="D40">
            <v>0</v>
          </cell>
        </row>
        <row r="41">
          <cell r="C41">
            <v>0.35</v>
          </cell>
          <cell r="D41">
            <v>0</v>
          </cell>
        </row>
        <row r="42">
          <cell r="C42">
            <v>0.36</v>
          </cell>
          <cell r="D42">
            <v>0</v>
          </cell>
        </row>
        <row r="43">
          <cell r="C43">
            <v>0.37</v>
          </cell>
          <cell r="D43">
            <v>0</v>
          </cell>
        </row>
        <row r="44">
          <cell r="C44">
            <v>0.38</v>
          </cell>
          <cell r="D44">
            <v>0</v>
          </cell>
        </row>
        <row r="45">
          <cell r="C45">
            <v>0.39</v>
          </cell>
          <cell r="D45">
            <v>0</v>
          </cell>
        </row>
        <row r="46">
          <cell r="C46">
            <v>0.4</v>
          </cell>
          <cell r="D46">
            <v>0</v>
          </cell>
        </row>
        <row r="47">
          <cell r="C47">
            <v>0.41</v>
          </cell>
          <cell r="D47">
            <v>0</v>
          </cell>
        </row>
        <row r="48">
          <cell r="C48">
            <v>0.42</v>
          </cell>
          <cell r="D48">
            <v>0</v>
          </cell>
        </row>
        <row r="49">
          <cell r="C49">
            <v>0.43</v>
          </cell>
          <cell r="D49">
            <v>0</v>
          </cell>
        </row>
        <row r="50">
          <cell r="C50">
            <v>0.44</v>
          </cell>
          <cell r="D50">
            <v>0</v>
          </cell>
        </row>
        <row r="51">
          <cell r="C51">
            <v>0.45</v>
          </cell>
          <cell r="D51">
            <v>0</v>
          </cell>
        </row>
        <row r="52">
          <cell r="C52">
            <v>0.46</v>
          </cell>
          <cell r="D52">
            <v>0</v>
          </cell>
        </row>
        <row r="53">
          <cell r="C53">
            <v>0.47</v>
          </cell>
          <cell r="D53">
            <v>0</v>
          </cell>
        </row>
        <row r="54">
          <cell r="C54">
            <v>0.48</v>
          </cell>
          <cell r="D54">
            <v>0</v>
          </cell>
        </row>
        <row r="55">
          <cell r="C55">
            <v>0.49</v>
          </cell>
          <cell r="D55">
            <v>0</v>
          </cell>
        </row>
        <row r="56">
          <cell r="C56">
            <v>0.5</v>
          </cell>
          <cell r="D56">
            <v>0</v>
          </cell>
        </row>
        <row r="57">
          <cell r="C57">
            <v>0.51</v>
          </cell>
          <cell r="D57">
            <v>0</v>
          </cell>
        </row>
        <row r="58">
          <cell r="C58">
            <v>0.52</v>
          </cell>
          <cell r="D58">
            <v>0</v>
          </cell>
        </row>
        <row r="59">
          <cell r="C59">
            <v>0.53</v>
          </cell>
          <cell r="D59">
            <v>0</v>
          </cell>
        </row>
        <row r="60">
          <cell r="C60">
            <v>0.54</v>
          </cell>
          <cell r="D60">
            <v>0</v>
          </cell>
        </row>
        <row r="61">
          <cell r="C61">
            <v>0.55000000000000004</v>
          </cell>
          <cell r="D61">
            <v>0.5</v>
          </cell>
        </row>
        <row r="62">
          <cell r="C62">
            <v>0.56000000000000005</v>
          </cell>
          <cell r="D62">
            <v>0.5</v>
          </cell>
        </row>
        <row r="63">
          <cell r="C63">
            <v>0.56999999999999995</v>
          </cell>
          <cell r="D63">
            <v>0.5</v>
          </cell>
        </row>
        <row r="64">
          <cell r="C64">
            <v>0.57999999999999996</v>
          </cell>
          <cell r="D64">
            <v>0.5</v>
          </cell>
        </row>
        <row r="65">
          <cell r="C65">
            <v>0.59</v>
          </cell>
          <cell r="D65">
            <v>0.5</v>
          </cell>
        </row>
        <row r="66">
          <cell r="C66">
            <v>0.6</v>
          </cell>
          <cell r="D66">
            <v>0.6</v>
          </cell>
        </row>
        <row r="67">
          <cell r="C67">
            <v>0.61</v>
          </cell>
          <cell r="D67">
            <v>0.6</v>
          </cell>
        </row>
        <row r="68">
          <cell r="C68">
            <v>0.62</v>
          </cell>
          <cell r="D68">
            <v>0.6</v>
          </cell>
        </row>
        <row r="69">
          <cell r="C69">
            <v>0.63</v>
          </cell>
          <cell r="D69">
            <v>0.6</v>
          </cell>
        </row>
        <row r="70">
          <cell r="C70">
            <v>0.64</v>
          </cell>
          <cell r="D70">
            <v>0.6</v>
          </cell>
        </row>
        <row r="71">
          <cell r="C71">
            <v>0.65</v>
          </cell>
          <cell r="D71">
            <v>0.8</v>
          </cell>
        </row>
        <row r="72">
          <cell r="C72">
            <v>0.66</v>
          </cell>
          <cell r="D72">
            <v>0.8</v>
          </cell>
        </row>
        <row r="73">
          <cell r="C73">
            <v>0.67</v>
          </cell>
          <cell r="D73">
            <v>0.8</v>
          </cell>
        </row>
        <row r="74">
          <cell r="C74">
            <v>0.68</v>
          </cell>
          <cell r="D74">
            <v>0.8</v>
          </cell>
        </row>
        <row r="75">
          <cell r="C75">
            <v>0.69</v>
          </cell>
          <cell r="D75">
            <v>0.8</v>
          </cell>
        </row>
        <row r="76">
          <cell r="C76">
            <v>0.7</v>
          </cell>
          <cell r="D76">
            <v>1</v>
          </cell>
        </row>
        <row r="77">
          <cell r="C77">
            <v>0.71</v>
          </cell>
          <cell r="D77">
            <v>1</v>
          </cell>
        </row>
        <row r="78">
          <cell r="C78">
            <v>0.72</v>
          </cell>
          <cell r="D78">
            <v>1</v>
          </cell>
        </row>
        <row r="79">
          <cell r="C79">
            <v>0.73</v>
          </cell>
          <cell r="D79">
            <v>1</v>
          </cell>
        </row>
        <row r="80">
          <cell r="C80">
            <v>0.74</v>
          </cell>
          <cell r="D80">
            <v>1</v>
          </cell>
        </row>
        <row r="81">
          <cell r="C81">
            <v>0.75</v>
          </cell>
          <cell r="D81">
            <v>1.04</v>
          </cell>
        </row>
        <row r="82">
          <cell r="C82">
            <v>0.76</v>
          </cell>
          <cell r="D82">
            <v>1.08</v>
          </cell>
        </row>
        <row r="83">
          <cell r="C83">
            <v>0.77</v>
          </cell>
          <cell r="D83">
            <v>1.1200000000000001</v>
          </cell>
        </row>
        <row r="84">
          <cell r="C84">
            <v>0.78</v>
          </cell>
          <cell r="D84">
            <v>1.1600000000000001</v>
          </cell>
        </row>
        <row r="85">
          <cell r="C85">
            <v>0.79</v>
          </cell>
          <cell r="D85">
            <v>1.2000000000000002</v>
          </cell>
        </row>
        <row r="86">
          <cell r="C86">
            <v>0.8</v>
          </cell>
          <cell r="D86">
            <v>1.2400000000000002</v>
          </cell>
        </row>
        <row r="87">
          <cell r="C87">
            <v>0.81</v>
          </cell>
          <cell r="D87">
            <v>1.2800000000000002</v>
          </cell>
        </row>
        <row r="88">
          <cell r="C88">
            <v>0.82</v>
          </cell>
          <cell r="D88">
            <v>1.3200000000000003</v>
          </cell>
        </row>
        <row r="89">
          <cell r="C89">
            <v>0.83</v>
          </cell>
          <cell r="D89">
            <v>1.3600000000000003</v>
          </cell>
        </row>
        <row r="90">
          <cell r="C90">
            <v>0.84</v>
          </cell>
          <cell r="D90">
            <v>1.4000000000000004</v>
          </cell>
        </row>
        <row r="91">
          <cell r="C91">
            <v>0.85</v>
          </cell>
          <cell r="D91">
            <v>1.4400000000000004</v>
          </cell>
        </row>
        <row r="92">
          <cell r="C92">
            <v>0.86</v>
          </cell>
          <cell r="D92">
            <v>1.4800000000000004</v>
          </cell>
        </row>
        <row r="93">
          <cell r="C93">
            <v>0.87</v>
          </cell>
          <cell r="D93">
            <v>1.5200000000000005</v>
          </cell>
        </row>
        <row r="94">
          <cell r="C94">
            <v>0.88</v>
          </cell>
          <cell r="D94">
            <v>1.5600000000000005</v>
          </cell>
        </row>
        <row r="95">
          <cell r="C95">
            <v>0.89</v>
          </cell>
          <cell r="D95">
            <v>1.6000000000000005</v>
          </cell>
        </row>
        <row r="96">
          <cell r="C96">
            <v>0.9</v>
          </cell>
          <cell r="D96">
            <v>1.6400000000000006</v>
          </cell>
        </row>
        <row r="97">
          <cell r="C97">
            <v>0.91</v>
          </cell>
          <cell r="D97">
            <v>1.6800000000000006</v>
          </cell>
        </row>
        <row r="98">
          <cell r="C98">
            <v>0.92</v>
          </cell>
          <cell r="D98">
            <v>1.7200000000000006</v>
          </cell>
        </row>
        <row r="99">
          <cell r="C99">
            <v>0.93</v>
          </cell>
          <cell r="D99">
            <v>1.7600000000000007</v>
          </cell>
        </row>
        <row r="100">
          <cell r="C100">
            <v>0.94</v>
          </cell>
          <cell r="D100">
            <v>1.8000000000000007</v>
          </cell>
        </row>
        <row r="101">
          <cell r="C101">
            <v>0.95</v>
          </cell>
          <cell r="D101">
            <v>1.8400000000000007</v>
          </cell>
        </row>
        <row r="102">
          <cell r="C102">
            <v>0.96</v>
          </cell>
          <cell r="D102">
            <v>1.8800000000000008</v>
          </cell>
        </row>
        <row r="103">
          <cell r="C103">
            <v>0.97</v>
          </cell>
          <cell r="D103">
            <v>1.9200000000000008</v>
          </cell>
        </row>
        <row r="104">
          <cell r="C104">
            <v>0.98</v>
          </cell>
          <cell r="D104">
            <v>1.9600000000000009</v>
          </cell>
        </row>
        <row r="105">
          <cell r="C105">
            <v>0.99</v>
          </cell>
          <cell r="D105">
            <v>2.0000000000000009</v>
          </cell>
        </row>
        <row r="106">
          <cell r="C106">
            <v>1</v>
          </cell>
          <cell r="D106">
            <v>2.0400000000000009</v>
          </cell>
        </row>
      </sheetData>
      <sheetData sheetId="15"/>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MR - Index"/>
      <sheetName val="AG - Index"/>
      <sheetName val="MR001 to MR007"/>
      <sheetName val="MR008 P&amp;L Overview"/>
      <sheetName val="MR010 License"/>
      <sheetName val="MR011 PS Revenue"/>
      <sheetName val="MR012 PS Perform"/>
      <sheetName val="MR013 PS Perform AUS"/>
      <sheetName val="MR014 Support Rev"/>
      <sheetName val="MR015 Training"/>
      <sheetName val="MR016 P&amp;L RMS &amp; XGML Sol"/>
      <sheetName val="MR017A NA Sales Reps"/>
      <sheetName val="MR017B EMEA Sales Reps"/>
      <sheetName val="MR018 Sales Ratios"/>
      <sheetName val="MR019 Travel  Functional"/>
      <sheetName val="MR020 Travel Type"/>
      <sheetName val="MR021 Communication"/>
      <sheetName val="MR022 Consulting"/>
      <sheetName val="MR023 Recruiting"/>
      <sheetName val="MR024 Marketing"/>
      <sheetName val="MR025 Costs of Production"/>
      <sheetName val="MR026 Other Income"/>
      <sheetName val="MR027 Fixed Assets"/>
      <sheetName val="MR 028 Accts Rec"/>
      <sheetName val="MR 029 Head Count"/>
      <sheetName val="AG 002 WW SALES"/>
      <sheetName val="AG 003 WW PS"/>
      <sheetName val="AG 004 WW CUST SUPPORT"/>
      <sheetName val="AG 005 WW TRAINING"/>
      <sheetName val="AG 006 WW MARKETING"/>
      <sheetName val="AG 007 WW DEVELOPMENT"/>
      <sheetName val="AG 008 WW G&amp;A"/>
      <sheetName val="AG 009 NA TOTAL INCL RMS &amp; XML"/>
      <sheetName val="AG 009A NA TOTAL NO RMS XGML"/>
      <sheetName val="AG 0010 NA SALES"/>
      <sheetName val="AG 0011 NA PS"/>
      <sheetName val="AG 0012 NA CUST SUPPORT"/>
      <sheetName val="AG 0013 NA TRAINING"/>
      <sheetName val="AG 0014 NA MARKETING"/>
      <sheetName val="AG 0015 NA DEVELOPMENT"/>
      <sheetName val="AG 0016 NA G&amp;A"/>
      <sheetName val="AG 0016A XGML-SGML DIV"/>
      <sheetName val="AG 0016B RMS DIVISION"/>
      <sheetName val="AG 0017 EUROPE TOTAL"/>
      <sheetName val="AG 0018 EUROPE SALES"/>
      <sheetName val="AG 0019 EUROPE PS"/>
      <sheetName val="AG 0020 EUROPE SUPPORT"/>
      <sheetName val="AG 0021 EUROPE TRAINING"/>
      <sheetName val="AG 0022 EUROPE MARKETING"/>
      <sheetName val="AG 0023 EUROPE G&amp;A"/>
      <sheetName val="AG 0024 ASIA PAC TOTAL"/>
      <sheetName val="AG 0025 ASIA PAC SALES"/>
      <sheetName val="AG 0026 ASIA PAC PS"/>
      <sheetName val="AG 0027 ASIA PAC MRKTNG"/>
      <sheetName val="AG 0028 ASIA PAC G&amp;A"/>
      <sheetName val="AG 0029 NE REGION"/>
      <sheetName val="AG 0030 SE &amp; FED REGION"/>
      <sheetName val="AG 0031 CENTRAL &amp; WEST"/>
      <sheetName val="AG 0032 CENTRAL REGION"/>
      <sheetName val="AG 0033 WESTERN REGION"/>
      <sheetName val="AG 0034 UK TOTAL"/>
      <sheetName val="AG 0035 CENTRAL TOTAL"/>
      <sheetName val="AG 0036 GERMANY TOTAL"/>
      <sheetName val="AG 0037 BENELUX TOTAL"/>
      <sheetName val="AG 0038 FRANCE TOTAL"/>
      <sheetName val="AG 0039 ITALY &amp; S AFRICA"/>
      <sheetName val="AG 0040 ITALY TOTAL"/>
      <sheetName val="AG 0041 S AFRICA TOTAL"/>
      <sheetName val="AG 0042 M EAST TOTAL"/>
      <sheetName val="AG 0043 EMEA HQ"/>
      <sheetName val="Margin"/>
      <sheetName val="Revenue"/>
      <sheetName val="Utiliz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lting"/>
      <sheetName val="Training"/>
      <sheetName val="Sheet3"/>
      <sheetName val="DACH- 990707"/>
      <sheetName val="Sheet1"/>
      <sheetName val="MR012 PS Perform"/>
      <sheetName val="Regions"/>
      <sheetName val="Q2FY05 CS Renewals"/>
      <sheetName val="Data"/>
      <sheetName val="The_Sheet"/>
      <sheetName val="Info"/>
      <sheetName val="Commissions"/>
      <sheetName val="Database"/>
      <sheetName val="gl_500_hcl"/>
      <sheetName val="SAMPLE"/>
    </sheetNames>
    <sheetDataSet>
      <sheetData sheetId="0" refreshError="1"/>
      <sheetData sheetId="1" refreshError="1"/>
      <sheetData sheetId="2" refreshError="1">
        <row r="3">
          <cell r="C3">
            <v>0.63729999999999998</v>
          </cell>
        </row>
        <row r="4">
          <cell r="C4">
            <v>0.52259999999999995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able Utilization"/>
      <sheetName val="Billing Rates"/>
      <sheetName val="Detail"/>
      <sheetName val="Missing Timecards"/>
      <sheetName val="MR012 PS Perform"/>
    </sheetNames>
    <sheetDataSet>
      <sheetData sheetId="0" refreshError="1"/>
      <sheetData sheetId="1" refreshError="1"/>
      <sheetData sheetId="2" refreshError="1"/>
      <sheetData sheetId="3" refreshError="1">
        <row r="4">
          <cell r="J4">
            <v>8</v>
          </cell>
        </row>
        <row r="5">
          <cell r="A5" t="str">
            <v>Employee</v>
          </cell>
          <cell r="B5">
            <v>36532</v>
          </cell>
          <cell r="C5">
            <v>36539</v>
          </cell>
          <cell r="D5">
            <v>36546</v>
          </cell>
          <cell r="E5">
            <v>36553</v>
          </cell>
          <cell r="F5">
            <v>36560</v>
          </cell>
          <cell r="G5" t="str">
            <v># of missing weeks</v>
          </cell>
        </row>
        <row r="6">
          <cell r="A6" t="str">
            <v>Alan Martin</v>
          </cell>
          <cell r="B6">
            <v>5</v>
          </cell>
          <cell r="C6">
            <v>5</v>
          </cell>
          <cell r="D6">
            <v>5.25</v>
          </cell>
          <cell r="E6">
            <v>5.5</v>
          </cell>
          <cell r="F6">
            <v>5</v>
          </cell>
          <cell r="G6">
            <v>3</v>
          </cell>
        </row>
        <row r="7">
          <cell r="A7" t="str">
            <v>Alex Sharpe</v>
          </cell>
          <cell r="B7">
            <v>5</v>
          </cell>
          <cell r="C7">
            <v>6.5</v>
          </cell>
          <cell r="D7">
            <v>5.5</v>
          </cell>
          <cell r="E7">
            <v>5.375</v>
          </cell>
          <cell r="F7">
            <v>5</v>
          </cell>
          <cell r="G7">
            <v>1</v>
          </cell>
        </row>
        <row r="8">
          <cell r="A8" t="str">
            <v>Ali Saleh</v>
          </cell>
          <cell r="B8">
            <v>4.75</v>
          </cell>
          <cell r="C8">
            <v>4.875</v>
          </cell>
          <cell r="D8">
            <v>4.875</v>
          </cell>
          <cell r="E8">
            <v>4.75</v>
          </cell>
          <cell r="F8">
            <v>5.0625</v>
          </cell>
          <cell r="G8">
            <v>0</v>
          </cell>
        </row>
        <row r="9">
          <cell r="A9" t="str">
            <v>Alice Oberfoell</v>
          </cell>
          <cell r="B9">
            <v>5.25</v>
          </cell>
          <cell r="C9">
            <v>5.5</v>
          </cell>
          <cell r="D9">
            <v>5</v>
          </cell>
          <cell r="E9">
            <v>5</v>
          </cell>
          <cell r="F9">
            <v>5</v>
          </cell>
          <cell r="G9">
            <v>0</v>
          </cell>
        </row>
        <row r="10">
          <cell r="A10" t="str">
            <v>Bao Ha</v>
          </cell>
          <cell r="B10">
            <v>4.75</v>
          </cell>
          <cell r="C10">
            <v>5</v>
          </cell>
          <cell r="D10">
            <v>4.75</v>
          </cell>
          <cell r="E10">
            <v>5</v>
          </cell>
          <cell r="F10">
            <v>5.5</v>
          </cell>
          <cell r="G10">
            <v>2</v>
          </cell>
        </row>
        <row r="11">
          <cell r="A11" t="str">
            <v>Bob  Roy</v>
          </cell>
          <cell r="B11">
            <v>4.6875</v>
          </cell>
          <cell r="C11">
            <v>4.9375</v>
          </cell>
          <cell r="D11">
            <v>9.125</v>
          </cell>
          <cell r="E11">
            <v>9.75</v>
          </cell>
          <cell r="F11">
            <v>9</v>
          </cell>
          <cell r="G11">
            <v>0</v>
          </cell>
        </row>
        <row r="12">
          <cell r="A12" t="str">
            <v>Bob Coxe</v>
          </cell>
          <cell r="B12">
            <v>5</v>
          </cell>
          <cell r="C12">
            <v>3.25</v>
          </cell>
          <cell r="D12">
            <v>4</v>
          </cell>
          <cell r="E12">
            <v>5</v>
          </cell>
          <cell r="F12">
            <v>4.25</v>
          </cell>
          <cell r="G12">
            <v>0</v>
          </cell>
        </row>
        <row r="13">
          <cell r="A13" t="str">
            <v>Brad Mazurek</v>
          </cell>
          <cell r="B13">
            <v>5.0625</v>
          </cell>
          <cell r="C13">
            <v>5</v>
          </cell>
          <cell r="D13">
            <v>5.25</v>
          </cell>
          <cell r="E13">
            <v>4.9375</v>
          </cell>
          <cell r="F13">
            <v>5</v>
          </cell>
          <cell r="G13">
            <v>0</v>
          </cell>
        </row>
        <row r="14">
          <cell r="A14" t="str">
            <v>Brad Moulden</v>
          </cell>
          <cell r="B14">
            <v>5.25</v>
          </cell>
          <cell r="C14">
            <v>5</v>
          </cell>
          <cell r="D14">
            <v>5</v>
          </cell>
          <cell r="E14">
            <v>5</v>
          </cell>
          <cell r="F14">
            <v>6.9375</v>
          </cell>
          <cell r="G14">
            <v>0</v>
          </cell>
        </row>
        <row r="15">
          <cell r="A15" t="str">
            <v>Bruce McDowell</v>
          </cell>
          <cell r="B15">
            <v>7.5</v>
          </cell>
          <cell r="C15">
            <v>7.5</v>
          </cell>
          <cell r="D15">
            <v>8.625</v>
          </cell>
          <cell r="E15">
            <v>6.875</v>
          </cell>
          <cell r="F15">
            <v>7.5</v>
          </cell>
          <cell r="G15">
            <v>0</v>
          </cell>
        </row>
        <row r="16">
          <cell r="A16" t="str">
            <v>Chris Mrockowski</v>
          </cell>
          <cell r="B16">
            <v>5</v>
          </cell>
          <cell r="C16">
            <v>5</v>
          </cell>
          <cell r="D16">
            <v>5</v>
          </cell>
          <cell r="E16">
            <v>5</v>
          </cell>
          <cell r="F16">
            <v>5</v>
          </cell>
          <cell r="G16">
            <v>0</v>
          </cell>
        </row>
        <row r="17">
          <cell r="A17" t="str">
            <v>Craig Ryder</v>
          </cell>
          <cell r="B17">
            <v>5.8125</v>
          </cell>
          <cell r="C17">
            <v>6.75</v>
          </cell>
          <cell r="D17">
            <v>5.625</v>
          </cell>
          <cell r="E17">
            <v>5.625</v>
          </cell>
          <cell r="F17">
            <v>5</v>
          </cell>
          <cell r="G17">
            <v>0</v>
          </cell>
        </row>
        <row r="18">
          <cell r="A18" t="str">
            <v>Dan Pidverbny</v>
          </cell>
          <cell r="B18">
            <v>5</v>
          </cell>
          <cell r="C18">
            <v>5</v>
          </cell>
          <cell r="D18">
            <v>5</v>
          </cell>
          <cell r="E18">
            <v>5</v>
          </cell>
          <cell r="F18">
            <v>5</v>
          </cell>
          <cell r="G18">
            <v>0</v>
          </cell>
        </row>
        <row r="19">
          <cell r="A19" t="str">
            <v>Dave Marajh</v>
          </cell>
          <cell r="B19">
            <v>5.25</v>
          </cell>
          <cell r="C19">
            <v>5.3125</v>
          </cell>
          <cell r="D19">
            <v>5.25</v>
          </cell>
          <cell r="E19">
            <v>5.9375</v>
          </cell>
          <cell r="F19">
            <v>5.875</v>
          </cell>
          <cell r="G19">
            <v>0</v>
          </cell>
        </row>
        <row r="20">
          <cell r="A20" t="str">
            <v>Dave Monos</v>
          </cell>
          <cell r="B20">
            <v>5</v>
          </cell>
          <cell r="C20">
            <v>5</v>
          </cell>
          <cell r="D20">
            <v>5</v>
          </cell>
          <cell r="E20">
            <v>6.875</v>
          </cell>
          <cell r="F20">
            <v>5</v>
          </cell>
          <cell r="G20">
            <v>0</v>
          </cell>
        </row>
        <row r="21">
          <cell r="A21" t="str">
            <v>Dave Moore</v>
          </cell>
          <cell r="B21">
            <v>5</v>
          </cell>
          <cell r="C21">
            <v>5</v>
          </cell>
          <cell r="D21">
            <v>5.875</v>
          </cell>
          <cell r="E21">
            <v>5</v>
          </cell>
          <cell r="F21">
            <v>5</v>
          </cell>
          <cell r="G21">
            <v>0</v>
          </cell>
        </row>
        <row r="22">
          <cell r="A22" t="str">
            <v>David Barker</v>
          </cell>
          <cell r="B22">
            <v>5.1875</v>
          </cell>
          <cell r="C22">
            <v>6.4375</v>
          </cell>
          <cell r="D22">
            <v>6.1875</v>
          </cell>
          <cell r="E22">
            <v>6.3125</v>
          </cell>
          <cell r="F22">
            <v>5.125</v>
          </cell>
          <cell r="G22">
            <v>1</v>
          </cell>
        </row>
        <row r="23">
          <cell r="A23" t="str">
            <v>David Slater</v>
          </cell>
          <cell r="B23">
            <v>4.875</v>
          </cell>
          <cell r="C23">
            <v>6.75</v>
          </cell>
          <cell r="D23">
            <v>5.25</v>
          </cell>
          <cell r="E23">
            <v>6.5</v>
          </cell>
          <cell r="F23">
            <v>7.25</v>
          </cell>
          <cell r="G23">
            <v>1</v>
          </cell>
        </row>
        <row r="24">
          <cell r="A24" t="str">
            <v>Dennis Dove</v>
          </cell>
          <cell r="B24">
            <v>5</v>
          </cell>
          <cell r="C24">
            <v>5</v>
          </cell>
          <cell r="D24">
            <v>5.125</v>
          </cell>
          <cell r="E24">
            <v>5</v>
          </cell>
          <cell r="F24">
            <v>6.25</v>
          </cell>
          <cell r="G24">
            <v>0</v>
          </cell>
        </row>
        <row r="25">
          <cell r="A25" t="str">
            <v>Desh Sharma</v>
          </cell>
          <cell r="B25">
            <v>5</v>
          </cell>
          <cell r="C25">
            <v>5</v>
          </cell>
          <cell r="D25">
            <v>5.0625</v>
          </cell>
          <cell r="E25">
            <v>6.3125</v>
          </cell>
          <cell r="F25">
            <v>5</v>
          </cell>
          <cell r="G25">
            <v>0</v>
          </cell>
        </row>
        <row r="26">
          <cell r="A26" t="str">
            <v>Donna Nalls</v>
          </cell>
          <cell r="B26">
            <v>6.1875</v>
          </cell>
          <cell r="C26">
            <v>5.8125</v>
          </cell>
          <cell r="D26">
            <v>5.9375</v>
          </cell>
          <cell r="E26">
            <v>6.3125</v>
          </cell>
          <cell r="F26">
            <v>6.5</v>
          </cell>
          <cell r="G26">
            <v>1</v>
          </cell>
        </row>
        <row r="27">
          <cell r="A27" t="str">
            <v>Ellen Miller</v>
          </cell>
          <cell r="B27">
            <v>6</v>
          </cell>
          <cell r="C27">
            <v>6.4375</v>
          </cell>
          <cell r="D27">
            <v>5.625</v>
          </cell>
          <cell r="E27">
            <v>6</v>
          </cell>
          <cell r="F27">
            <v>6</v>
          </cell>
          <cell r="G27">
            <v>0</v>
          </cell>
        </row>
        <row r="28">
          <cell r="A28" t="str">
            <v>Eric Winter</v>
          </cell>
          <cell r="B28">
            <v>5</v>
          </cell>
          <cell r="C28">
            <v>6.5</v>
          </cell>
          <cell r="D28">
            <v>5.125</v>
          </cell>
          <cell r="E28">
            <v>5.375</v>
          </cell>
          <cell r="F28">
            <v>5.75</v>
          </cell>
          <cell r="G28">
            <v>0</v>
          </cell>
        </row>
        <row r="29">
          <cell r="A29" t="str">
            <v>Fabian Searwar</v>
          </cell>
          <cell r="B29">
            <v>4.6875</v>
          </cell>
          <cell r="C29">
            <v>4.875</v>
          </cell>
          <cell r="D29">
            <v>4.75</v>
          </cell>
          <cell r="E29">
            <v>4.75</v>
          </cell>
          <cell r="F29">
            <v>4.75</v>
          </cell>
          <cell r="G29">
            <v>0</v>
          </cell>
        </row>
        <row r="30">
          <cell r="A30" t="str">
            <v>Gary de Casmaker</v>
          </cell>
          <cell r="B30">
            <v>1.875</v>
          </cell>
          <cell r="C30">
            <v>5</v>
          </cell>
          <cell r="D30">
            <v>5</v>
          </cell>
          <cell r="E30">
            <v>5</v>
          </cell>
          <cell r="F30">
            <v>5</v>
          </cell>
          <cell r="G30">
            <v>4</v>
          </cell>
        </row>
        <row r="31">
          <cell r="A31" t="str">
            <v>Gerald Kukko</v>
          </cell>
          <cell r="B31">
            <v>5</v>
          </cell>
          <cell r="C31">
            <v>4.875</v>
          </cell>
          <cell r="D31">
            <v>6.25</v>
          </cell>
          <cell r="E31">
            <v>5</v>
          </cell>
          <cell r="F31">
            <v>5</v>
          </cell>
          <cell r="G31">
            <v>3</v>
          </cell>
        </row>
        <row r="32">
          <cell r="A32" t="str">
            <v>Glenn Stoddart</v>
          </cell>
          <cell r="B32">
            <v>5</v>
          </cell>
          <cell r="C32">
            <v>5</v>
          </cell>
          <cell r="D32">
            <v>5</v>
          </cell>
          <cell r="E32">
            <v>5</v>
          </cell>
          <cell r="F32">
            <v>5</v>
          </cell>
          <cell r="G32">
            <v>0</v>
          </cell>
        </row>
        <row r="33">
          <cell r="A33" t="str">
            <v>Greg  Smith</v>
          </cell>
          <cell r="B33">
            <v>5.0625</v>
          </cell>
          <cell r="C33">
            <v>5</v>
          </cell>
          <cell r="D33">
            <v>6.25</v>
          </cell>
          <cell r="E33">
            <v>5</v>
          </cell>
          <cell r="F33">
            <v>5</v>
          </cell>
          <cell r="G33">
            <v>0</v>
          </cell>
        </row>
        <row r="34">
          <cell r="A34" t="str">
            <v>Howard Pell</v>
          </cell>
          <cell r="B34">
            <v>6.375</v>
          </cell>
          <cell r="C34">
            <v>6.0625</v>
          </cell>
          <cell r="D34">
            <v>6.8125</v>
          </cell>
          <cell r="E34">
            <v>6.3125</v>
          </cell>
          <cell r="F34">
            <v>6.5625</v>
          </cell>
          <cell r="G34">
            <v>1</v>
          </cell>
        </row>
        <row r="35">
          <cell r="A35" t="str">
            <v>Hugh Ferguson</v>
          </cell>
          <cell r="B35">
            <v>5.9750000014901161</v>
          </cell>
          <cell r="C35">
            <v>5.9375</v>
          </cell>
          <cell r="D35">
            <v>4.6875</v>
          </cell>
          <cell r="E35">
            <v>6.0625</v>
          </cell>
          <cell r="F35">
            <v>5.0750000029802322</v>
          </cell>
          <cell r="G35">
            <v>0</v>
          </cell>
        </row>
        <row r="36">
          <cell r="A36" t="str">
            <v>Jim Bates</v>
          </cell>
          <cell r="B36">
            <v>5.0625</v>
          </cell>
          <cell r="C36">
            <v>6.4375</v>
          </cell>
          <cell r="D36">
            <v>4.9375</v>
          </cell>
          <cell r="E36">
            <v>7.1875</v>
          </cell>
          <cell r="F36">
            <v>5.6875</v>
          </cell>
          <cell r="G36">
            <v>0</v>
          </cell>
        </row>
        <row r="37">
          <cell r="A37" t="str">
            <v>Kathy Mortimer</v>
          </cell>
          <cell r="B37">
            <v>5.25</v>
          </cell>
          <cell r="C37">
            <v>5.1875</v>
          </cell>
          <cell r="D37">
            <v>6.3125</v>
          </cell>
          <cell r="E37">
            <v>5.125</v>
          </cell>
          <cell r="F37">
            <v>5</v>
          </cell>
          <cell r="G37">
            <v>0</v>
          </cell>
        </row>
        <row r="38">
          <cell r="A38" t="str">
            <v>Ken Lee</v>
          </cell>
          <cell r="B38">
            <v>5</v>
          </cell>
          <cell r="C38">
            <v>5</v>
          </cell>
          <cell r="D38">
            <v>5.125</v>
          </cell>
          <cell r="E38">
            <v>5.75</v>
          </cell>
          <cell r="F38">
            <v>4.875</v>
          </cell>
          <cell r="G38">
            <v>0</v>
          </cell>
        </row>
        <row r="39">
          <cell r="A39" t="str">
            <v>Kevin Froese</v>
          </cell>
          <cell r="B39">
            <v>5</v>
          </cell>
          <cell r="C39">
            <v>5</v>
          </cell>
          <cell r="D39">
            <v>5</v>
          </cell>
          <cell r="E39">
            <v>4.8125</v>
          </cell>
          <cell r="F39">
            <v>5</v>
          </cell>
          <cell r="G39">
            <v>0</v>
          </cell>
        </row>
        <row r="40">
          <cell r="A40" t="str">
            <v>Kip Keidel</v>
          </cell>
          <cell r="B40">
            <v>5</v>
          </cell>
          <cell r="C40">
            <v>5</v>
          </cell>
          <cell r="D40">
            <v>5</v>
          </cell>
          <cell r="E40">
            <v>5</v>
          </cell>
          <cell r="F40">
            <v>5</v>
          </cell>
          <cell r="G40">
            <v>0</v>
          </cell>
        </row>
        <row r="41">
          <cell r="A41" t="str">
            <v>Kristine Baldwin</v>
          </cell>
          <cell r="B41">
            <v>5</v>
          </cell>
          <cell r="C41">
            <v>5</v>
          </cell>
          <cell r="D41">
            <v>6.5</v>
          </cell>
          <cell r="E41">
            <v>5.25</v>
          </cell>
          <cell r="F41">
            <v>5.125</v>
          </cell>
          <cell r="G41">
            <v>0</v>
          </cell>
        </row>
        <row r="42">
          <cell r="A42" t="str">
            <v>Lee Kennedy</v>
          </cell>
          <cell r="B42">
            <v>4.875</v>
          </cell>
          <cell r="C42">
            <v>4.75</v>
          </cell>
          <cell r="D42">
            <v>5</v>
          </cell>
          <cell r="E42">
            <v>6.5</v>
          </cell>
          <cell r="F42">
            <v>5.125</v>
          </cell>
          <cell r="G42">
            <v>0</v>
          </cell>
        </row>
        <row r="43">
          <cell r="A43" t="str">
            <v>Lisa Teare</v>
          </cell>
          <cell r="B43">
            <v>5.125</v>
          </cell>
          <cell r="C43">
            <v>6.875</v>
          </cell>
          <cell r="D43">
            <v>5.125</v>
          </cell>
          <cell r="E43">
            <v>6.75</v>
          </cell>
          <cell r="F43">
            <v>7.125</v>
          </cell>
          <cell r="G43">
            <v>0</v>
          </cell>
        </row>
        <row r="44">
          <cell r="A44" t="str">
            <v>Marc Stewart</v>
          </cell>
          <cell r="B44">
            <v>5</v>
          </cell>
          <cell r="C44">
            <v>5</v>
          </cell>
          <cell r="D44">
            <v>5.375</v>
          </cell>
          <cell r="E44">
            <v>5.4375</v>
          </cell>
          <cell r="F44">
            <v>4.75</v>
          </cell>
          <cell r="G44">
            <v>1</v>
          </cell>
        </row>
        <row r="45">
          <cell r="A45" t="str">
            <v>Martin Scott</v>
          </cell>
          <cell r="B45">
            <v>5.625</v>
          </cell>
          <cell r="C45">
            <v>5.25</v>
          </cell>
          <cell r="D45">
            <v>5.6875</v>
          </cell>
          <cell r="E45">
            <v>5.375</v>
          </cell>
          <cell r="F45">
            <v>5.625</v>
          </cell>
          <cell r="G45">
            <v>0</v>
          </cell>
        </row>
        <row r="46">
          <cell r="A46" t="str">
            <v>Miinna Yu</v>
          </cell>
          <cell r="B46">
            <v>5</v>
          </cell>
          <cell r="C46">
            <v>5</v>
          </cell>
          <cell r="D46">
            <v>5</v>
          </cell>
          <cell r="E46">
            <v>5.5</v>
          </cell>
          <cell r="F46">
            <v>5</v>
          </cell>
          <cell r="G46">
            <v>0</v>
          </cell>
        </row>
        <row r="47">
          <cell r="A47" t="str">
            <v>Mike Hogan</v>
          </cell>
          <cell r="B47">
            <v>5</v>
          </cell>
          <cell r="C47">
            <v>5.25</v>
          </cell>
          <cell r="D47">
            <v>6.1875</v>
          </cell>
          <cell r="E47">
            <v>6.375</v>
          </cell>
          <cell r="F47">
            <v>5.625</v>
          </cell>
          <cell r="G47">
            <v>0</v>
          </cell>
        </row>
        <row r="48">
          <cell r="A48" t="str">
            <v>Mike Martinet</v>
          </cell>
          <cell r="B48">
            <v>5</v>
          </cell>
          <cell r="C48">
            <v>5</v>
          </cell>
          <cell r="D48">
            <v>6.1875</v>
          </cell>
          <cell r="E48">
            <v>7.300000011920929</v>
          </cell>
          <cell r="F48">
            <v>5</v>
          </cell>
          <cell r="G48">
            <v>0</v>
          </cell>
        </row>
        <row r="49">
          <cell r="A49" t="str">
            <v>Nicholas Oddson</v>
          </cell>
          <cell r="B49">
            <v>4.8125</v>
          </cell>
          <cell r="C49">
            <v>5.25</v>
          </cell>
          <cell r="D49">
            <v>5.1875</v>
          </cell>
          <cell r="E49">
            <v>5.875</v>
          </cell>
          <cell r="F49">
            <v>5.9375</v>
          </cell>
          <cell r="G49">
            <v>0</v>
          </cell>
        </row>
        <row r="50">
          <cell r="A50" t="str">
            <v>Patty Hanlon</v>
          </cell>
          <cell r="B50">
            <v>5</v>
          </cell>
          <cell r="C50">
            <v>5.875</v>
          </cell>
          <cell r="D50">
            <v>5.375</v>
          </cell>
          <cell r="E50">
            <v>5</v>
          </cell>
          <cell r="F50">
            <v>5</v>
          </cell>
          <cell r="G50">
            <v>0</v>
          </cell>
        </row>
        <row r="51">
          <cell r="A51" t="str">
            <v>Paul Eddie</v>
          </cell>
          <cell r="B51">
            <v>5</v>
          </cell>
          <cell r="C51">
            <v>5</v>
          </cell>
          <cell r="D51">
            <v>5.5</v>
          </cell>
          <cell r="E51">
            <v>5.5</v>
          </cell>
          <cell r="F51">
            <v>5.5</v>
          </cell>
          <cell r="G51">
            <v>3</v>
          </cell>
        </row>
        <row r="52">
          <cell r="A52" t="str">
            <v>Paul Galczynski</v>
          </cell>
          <cell r="B52">
            <v>5</v>
          </cell>
          <cell r="C52">
            <v>5.875</v>
          </cell>
          <cell r="D52">
            <v>5.25</v>
          </cell>
          <cell r="E52">
            <v>6.375</v>
          </cell>
          <cell r="F52">
            <v>5.875</v>
          </cell>
          <cell r="G52">
            <v>0</v>
          </cell>
        </row>
        <row r="53">
          <cell r="A53" t="str">
            <v>Pratibha Hay</v>
          </cell>
          <cell r="B53">
            <v>5</v>
          </cell>
          <cell r="C53">
            <v>5</v>
          </cell>
          <cell r="D53">
            <v>5</v>
          </cell>
          <cell r="E53">
            <v>5</v>
          </cell>
          <cell r="F53">
            <v>5</v>
          </cell>
          <cell r="G53">
            <v>0</v>
          </cell>
        </row>
        <row r="54">
          <cell r="A54" t="str">
            <v>Randy Baird</v>
          </cell>
          <cell r="B54">
            <v>5</v>
          </cell>
          <cell r="C54">
            <v>5.25</v>
          </cell>
          <cell r="D54">
            <v>5</v>
          </cell>
          <cell r="E54">
            <v>5.5</v>
          </cell>
          <cell r="F54">
            <v>6.375</v>
          </cell>
          <cell r="G54">
            <v>0</v>
          </cell>
        </row>
        <row r="55">
          <cell r="A55" t="str">
            <v>Robert Grant</v>
          </cell>
          <cell r="B55">
            <v>5</v>
          </cell>
          <cell r="C55">
            <v>8.4375</v>
          </cell>
          <cell r="D55">
            <v>7.75</v>
          </cell>
          <cell r="E55">
            <v>7.125</v>
          </cell>
          <cell r="F55">
            <v>7.75</v>
          </cell>
          <cell r="G55">
            <v>0</v>
          </cell>
        </row>
        <row r="56">
          <cell r="A56" t="str">
            <v>Robert Hunt</v>
          </cell>
          <cell r="B56">
            <v>5</v>
          </cell>
          <cell r="C56">
            <v>5.125</v>
          </cell>
          <cell r="D56">
            <v>5</v>
          </cell>
          <cell r="E56">
            <v>5</v>
          </cell>
          <cell r="F56">
            <v>5</v>
          </cell>
          <cell r="G56">
            <v>0</v>
          </cell>
        </row>
        <row r="57">
          <cell r="A57" t="str">
            <v>Rodger Martin</v>
          </cell>
          <cell r="B57">
            <v>2.3125</v>
          </cell>
          <cell r="C57">
            <v>7.6875</v>
          </cell>
          <cell r="D57">
            <v>5.0625</v>
          </cell>
          <cell r="E57">
            <v>4.75</v>
          </cell>
          <cell r="F57">
            <v>4.875</v>
          </cell>
          <cell r="G57">
            <v>4</v>
          </cell>
        </row>
        <row r="58">
          <cell r="A58" t="str">
            <v>Ryan Sweet</v>
          </cell>
          <cell r="B58">
            <v>5.1875</v>
          </cell>
          <cell r="C58">
            <v>5</v>
          </cell>
          <cell r="D58">
            <v>5</v>
          </cell>
          <cell r="E58">
            <v>7.1875</v>
          </cell>
          <cell r="F58">
            <v>5</v>
          </cell>
          <cell r="G58">
            <v>0</v>
          </cell>
        </row>
        <row r="59">
          <cell r="A59" t="str">
            <v>Sam Bilbrey</v>
          </cell>
          <cell r="B59">
            <v>6.5</v>
          </cell>
          <cell r="C59">
            <v>6</v>
          </cell>
          <cell r="D59">
            <v>6.5</v>
          </cell>
          <cell r="E59">
            <v>6.5</v>
          </cell>
          <cell r="F59">
            <v>5.75</v>
          </cell>
          <cell r="G59">
            <v>0</v>
          </cell>
        </row>
        <row r="60">
          <cell r="A60" t="str">
            <v>Scott Costanzo</v>
          </cell>
          <cell r="B60">
            <v>5</v>
          </cell>
          <cell r="C60">
            <v>5.375</v>
          </cell>
          <cell r="D60">
            <v>6.875</v>
          </cell>
          <cell r="E60">
            <v>7.25</v>
          </cell>
          <cell r="F60">
            <v>6.25</v>
          </cell>
          <cell r="G60">
            <v>0</v>
          </cell>
        </row>
        <row r="61">
          <cell r="A61" t="str">
            <v>Sergio Falcone</v>
          </cell>
          <cell r="B61">
            <v>4.9375</v>
          </cell>
          <cell r="C61">
            <v>5.5625</v>
          </cell>
          <cell r="D61">
            <v>5</v>
          </cell>
          <cell r="E61">
            <v>5.0625</v>
          </cell>
          <cell r="F61">
            <v>4.9375</v>
          </cell>
          <cell r="G61">
            <v>0</v>
          </cell>
        </row>
        <row r="62">
          <cell r="A62" t="str">
            <v>Shawn Grant</v>
          </cell>
          <cell r="B62">
            <v>4.8125</v>
          </cell>
          <cell r="C62">
            <v>7.6875</v>
          </cell>
          <cell r="D62">
            <v>5.0625</v>
          </cell>
          <cell r="E62">
            <v>4.75</v>
          </cell>
          <cell r="F62">
            <v>4.875</v>
          </cell>
          <cell r="G62">
            <v>0</v>
          </cell>
        </row>
        <row r="63">
          <cell r="A63" t="str">
            <v>Simon Tomlinson</v>
          </cell>
          <cell r="B63">
            <v>5</v>
          </cell>
          <cell r="C63">
            <v>5</v>
          </cell>
          <cell r="D63">
            <v>5.25</v>
          </cell>
          <cell r="E63">
            <v>5</v>
          </cell>
          <cell r="F63">
            <v>5</v>
          </cell>
          <cell r="G63">
            <v>0</v>
          </cell>
        </row>
        <row r="64">
          <cell r="A64" t="str">
            <v>Skip Hollowell</v>
          </cell>
          <cell r="B64">
            <v>5</v>
          </cell>
          <cell r="C64">
            <v>5</v>
          </cell>
          <cell r="D64">
            <v>5</v>
          </cell>
          <cell r="E64">
            <v>5</v>
          </cell>
          <cell r="F64">
            <v>5.375</v>
          </cell>
          <cell r="G64">
            <v>0</v>
          </cell>
        </row>
        <row r="65">
          <cell r="A65" t="str">
            <v>Stephen Larbig</v>
          </cell>
          <cell r="B65">
            <v>5.25</v>
          </cell>
          <cell r="C65">
            <v>5.625</v>
          </cell>
          <cell r="D65">
            <v>5.625</v>
          </cell>
          <cell r="E65">
            <v>5.125</v>
          </cell>
          <cell r="F65">
            <v>5.25</v>
          </cell>
          <cell r="G65">
            <v>0</v>
          </cell>
        </row>
        <row r="66">
          <cell r="A66" t="str">
            <v>Steve Boyden-Wilson</v>
          </cell>
          <cell r="B66">
            <v>4.6875</v>
          </cell>
          <cell r="C66">
            <v>4.8499999940395355</v>
          </cell>
          <cell r="D66">
            <v>5.1875</v>
          </cell>
          <cell r="E66">
            <v>5.4375</v>
          </cell>
          <cell r="F66">
            <v>5</v>
          </cell>
          <cell r="G66">
            <v>0</v>
          </cell>
        </row>
        <row r="67">
          <cell r="A67" t="str">
            <v>Steve Wagstaff</v>
          </cell>
          <cell r="B67">
            <v>7.8562500178813934</v>
          </cell>
          <cell r="C67">
            <v>5</v>
          </cell>
          <cell r="D67">
            <v>4.5874999761581421</v>
          </cell>
          <cell r="E67">
            <v>6.5</v>
          </cell>
          <cell r="F67">
            <v>0.4375</v>
          </cell>
          <cell r="G67">
            <v>2</v>
          </cell>
        </row>
        <row r="68">
          <cell r="A68" t="str">
            <v>Ted Parkinson</v>
          </cell>
          <cell r="B68">
            <v>5.5</v>
          </cell>
          <cell r="C68">
            <v>6.5625</v>
          </cell>
          <cell r="D68">
            <v>5.3125</v>
          </cell>
          <cell r="E68">
            <v>7.5</v>
          </cell>
          <cell r="F68">
            <v>7.1875</v>
          </cell>
          <cell r="G68">
            <v>1</v>
          </cell>
        </row>
        <row r="69">
          <cell r="A69" t="str">
            <v>Tim Bangert</v>
          </cell>
          <cell r="B69">
            <v>5</v>
          </cell>
          <cell r="C69">
            <v>5</v>
          </cell>
          <cell r="D69">
            <v>5</v>
          </cell>
          <cell r="E69">
            <v>5</v>
          </cell>
          <cell r="F69">
            <v>5</v>
          </cell>
          <cell r="G69">
            <v>0</v>
          </cell>
        </row>
        <row r="70">
          <cell r="A70" t="str">
            <v>Timothy  Waskiewicz</v>
          </cell>
          <cell r="B70">
            <v>5.625</v>
          </cell>
          <cell r="C70">
            <v>5.375</v>
          </cell>
          <cell r="D70">
            <v>5</v>
          </cell>
          <cell r="E70">
            <v>5</v>
          </cell>
          <cell r="F70">
            <v>5</v>
          </cell>
          <cell r="G70">
            <v>3</v>
          </cell>
        </row>
        <row r="71">
          <cell r="A71" t="str">
            <v>Victor W. von Buchstab</v>
          </cell>
          <cell r="B71">
            <v>5</v>
          </cell>
          <cell r="C71">
            <v>5</v>
          </cell>
          <cell r="D71">
            <v>5.0625</v>
          </cell>
          <cell r="E71">
            <v>5.6875</v>
          </cell>
          <cell r="F71">
            <v>5.5</v>
          </cell>
          <cell r="G71">
            <v>0</v>
          </cell>
        </row>
        <row r="72">
          <cell r="A72" t="str">
            <v>Weihong Huang</v>
          </cell>
          <cell r="B72">
            <v>6.5</v>
          </cell>
          <cell r="C72">
            <v>5.75</v>
          </cell>
          <cell r="D72">
            <v>6.125</v>
          </cell>
          <cell r="E72">
            <v>6.125</v>
          </cell>
          <cell r="F72">
            <v>5.875</v>
          </cell>
          <cell r="G72">
            <v>0</v>
          </cell>
        </row>
        <row r="73">
          <cell r="A73" t="str">
            <v>William Linn</v>
          </cell>
          <cell r="B73">
            <v>5</v>
          </cell>
          <cell r="C73">
            <v>5</v>
          </cell>
          <cell r="D73">
            <v>8.375</v>
          </cell>
          <cell r="E73">
            <v>6.5</v>
          </cell>
          <cell r="F73">
            <v>4.75</v>
          </cell>
          <cell r="G73">
            <v>0</v>
          </cell>
        </row>
        <row r="74">
          <cell r="A74" t="str">
            <v>Zin-Eddine Kortebi</v>
          </cell>
          <cell r="B74">
            <v>5</v>
          </cell>
          <cell r="C74">
            <v>5.125</v>
          </cell>
          <cell r="D74">
            <v>5.125</v>
          </cell>
          <cell r="E74">
            <v>7.375</v>
          </cell>
          <cell r="F74">
            <v>6.625</v>
          </cell>
          <cell r="G74">
            <v>0</v>
          </cell>
        </row>
        <row r="75">
          <cell r="A75" t="str">
            <v>Peter Lauter</v>
          </cell>
          <cell r="B75">
            <v>5.75</v>
          </cell>
          <cell r="C75">
            <v>5.375</v>
          </cell>
          <cell r="D75">
            <v>6.5</v>
          </cell>
          <cell r="E75">
            <v>7.5</v>
          </cell>
          <cell r="F75">
            <v>7.75</v>
          </cell>
          <cell r="G75">
            <v>0</v>
          </cell>
        </row>
        <row r="76">
          <cell r="A76" t="str">
            <v>Bhupinder Singh</v>
          </cell>
          <cell r="B76">
            <v>5.4250000640749931</v>
          </cell>
          <cell r="C76">
            <v>9.6875</v>
          </cell>
          <cell r="D76">
            <v>7.125</v>
          </cell>
          <cell r="E76">
            <v>6.3125</v>
          </cell>
          <cell r="F76">
            <v>5.0625</v>
          </cell>
          <cell r="G76">
            <v>4</v>
          </cell>
        </row>
        <row r="77">
          <cell r="A77" t="str">
            <v>Colin Sim</v>
          </cell>
          <cell r="B77">
            <v>7.9375</v>
          </cell>
          <cell r="C77">
            <v>4.6875</v>
          </cell>
          <cell r="D77">
            <v>7.125</v>
          </cell>
          <cell r="E77">
            <v>7.5375000014901161</v>
          </cell>
          <cell r="F77">
            <v>5.5625</v>
          </cell>
          <cell r="G77">
            <v>0</v>
          </cell>
        </row>
        <row r="78">
          <cell r="A78" t="str">
            <v>Michael Will</v>
          </cell>
          <cell r="B78">
            <v>4.75</v>
          </cell>
          <cell r="C78">
            <v>5</v>
          </cell>
          <cell r="D78">
            <v>5</v>
          </cell>
          <cell r="E78">
            <v>5</v>
          </cell>
          <cell r="F78">
            <v>7.875</v>
          </cell>
          <cell r="G78">
            <v>4</v>
          </cell>
        </row>
        <row r="79">
          <cell r="A79" t="str">
            <v>Trevor Baillie</v>
          </cell>
          <cell r="B79">
            <v>5.75</v>
          </cell>
          <cell r="C79">
            <v>5</v>
          </cell>
          <cell r="D79">
            <v>5</v>
          </cell>
          <cell r="E79">
            <v>5</v>
          </cell>
          <cell r="F79">
            <v>5</v>
          </cell>
          <cell r="G79">
            <v>2</v>
          </cell>
        </row>
        <row r="80">
          <cell r="A80" t="str">
            <v>Jason Cassidy</v>
          </cell>
          <cell r="B80">
            <v>6.5</v>
          </cell>
          <cell r="C80">
            <v>7.375</v>
          </cell>
          <cell r="D80">
            <v>5.875</v>
          </cell>
          <cell r="E80">
            <v>7.5</v>
          </cell>
          <cell r="F80">
            <v>6</v>
          </cell>
          <cell r="G80">
            <v>0</v>
          </cell>
        </row>
        <row r="81">
          <cell r="A81" t="str">
            <v>Kevin Bryant</v>
          </cell>
          <cell r="B81">
            <v>5.25</v>
          </cell>
          <cell r="C81">
            <v>6.125</v>
          </cell>
          <cell r="D81">
            <v>7.3125</v>
          </cell>
          <cell r="E81">
            <v>6.25</v>
          </cell>
          <cell r="F81">
            <v>5.5</v>
          </cell>
          <cell r="G81">
            <v>4</v>
          </cell>
        </row>
        <row r="82">
          <cell r="A82" t="str">
            <v>Chuck Burnside</v>
          </cell>
          <cell r="B82">
            <v>5</v>
          </cell>
          <cell r="C82">
            <v>5</v>
          </cell>
          <cell r="D82">
            <v>5</v>
          </cell>
          <cell r="E82">
            <v>5</v>
          </cell>
          <cell r="F82">
            <v>5</v>
          </cell>
          <cell r="G82">
            <v>0</v>
          </cell>
        </row>
        <row r="83">
          <cell r="A83" t="str">
            <v>Jean Marc Trempe</v>
          </cell>
          <cell r="B83">
            <v>2.1875</v>
          </cell>
          <cell r="C83">
            <v>4.375</v>
          </cell>
          <cell r="D83">
            <v>5.9375</v>
          </cell>
          <cell r="E83">
            <v>5.25</v>
          </cell>
          <cell r="F83">
            <v>5.75</v>
          </cell>
          <cell r="G83">
            <v>0</v>
          </cell>
        </row>
        <row r="84">
          <cell r="A84" t="str">
            <v>Marek Hrubesz</v>
          </cell>
          <cell r="B84">
            <v>5</v>
          </cell>
          <cell r="C84">
            <v>7.25</v>
          </cell>
          <cell r="D84">
            <v>5</v>
          </cell>
          <cell r="E84">
            <v>5</v>
          </cell>
          <cell r="F84">
            <v>5</v>
          </cell>
          <cell r="G84">
            <v>0</v>
          </cell>
        </row>
        <row r="85">
          <cell r="A85" t="str">
            <v>Paul O'Hagan</v>
          </cell>
          <cell r="B85">
            <v>5.625</v>
          </cell>
          <cell r="C85">
            <v>9.6875</v>
          </cell>
          <cell r="D85">
            <v>7.125</v>
          </cell>
          <cell r="E85">
            <v>6.3125</v>
          </cell>
          <cell r="F85">
            <v>5.0625</v>
          </cell>
          <cell r="G85">
            <v>0</v>
          </cell>
        </row>
        <row r="86">
          <cell r="A86" t="str">
            <v>Pierre Castricum</v>
          </cell>
          <cell r="B86">
            <v>5</v>
          </cell>
          <cell r="C86">
            <v>5.7250000014901161</v>
          </cell>
          <cell r="D86">
            <v>5.125</v>
          </cell>
          <cell r="E86">
            <v>5</v>
          </cell>
          <cell r="F86">
            <v>6.875</v>
          </cell>
          <cell r="G86">
            <v>1</v>
          </cell>
        </row>
        <row r="87">
          <cell r="A87" t="str">
            <v>Richard Piotrowski</v>
          </cell>
          <cell r="B87">
            <v>5</v>
          </cell>
          <cell r="C87">
            <v>5</v>
          </cell>
          <cell r="D87">
            <v>5</v>
          </cell>
          <cell r="E87">
            <v>5</v>
          </cell>
          <cell r="F87">
            <v>7.875</v>
          </cell>
          <cell r="G87">
            <v>0</v>
          </cell>
        </row>
        <row r="88">
          <cell r="A88" t="str">
            <v>Steve Bertone</v>
          </cell>
          <cell r="B88">
            <v>5.75</v>
          </cell>
          <cell r="C88">
            <v>5</v>
          </cell>
          <cell r="D88">
            <v>6</v>
          </cell>
          <cell r="E88">
            <v>5.6875</v>
          </cell>
          <cell r="F88">
            <v>6</v>
          </cell>
          <cell r="G88">
            <v>0</v>
          </cell>
        </row>
        <row r="89">
          <cell r="A89" t="str">
            <v>Tracy Blackwell</v>
          </cell>
          <cell r="B89">
            <v>5</v>
          </cell>
          <cell r="C89">
            <v>5.5</v>
          </cell>
          <cell r="D89">
            <v>9.75</v>
          </cell>
          <cell r="E89">
            <v>7.0625</v>
          </cell>
          <cell r="F89">
            <v>7.5625</v>
          </cell>
          <cell r="G89">
            <v>0</v>
          </cell>
        </row>
        <row r="90">
          <cell r="A90" t="str">
            <v>Michael Jones</v>
          </cell>
          <cell r="B90">
            <v>6</v>
          </cell>
          <cell r="C90">
            <v>6.125</v>
          </cell>
          <cell r="D90">
            <v>7.3125</v>
          </cell>
          <cell r="E90">
            <v>6.25</v>
          </cell>
          <cell r="F90">
            <v>5.5</v>
          </cell>
          <cell r="G90">
            <v>0</v>
          </cell>
        </row>
        <row r="91">
          <cell r="A91" t="str">
            <v>Brian MacLeod</v>
          </cell>
          <cell r="B91">
            <v>5</v>
          </cell>
          <cell r="C91">
            <v>1</v>
          </cell>
          <cell r="D91">
            <v>1.5</v>
          </cell>
          <cell r="E91">
            <v>1</v>
          </cell>
          <cell r="F91">
            <v>5.3125</v>
          </cell>
          <cell r="G91">
            <v>4</v>
          </cell>
        </row>
        <row r="92">
          <cell r="A92" t="str">
            <v>Mark Lauer</v>
          </cell>
          <cell r="C92">
            <v>5</v>
          </cell>
          <cell r="D92">
            <v>5</v>
          </cell>
          <cell r="E92">
            <v>5</v>
          </cell>
          <cell r="F92">
            <v>5</v>
          </cell>
          <cell r="G92">
            <v>1</v>
          </cell>
        </row>
        <row r="93">
          <cell r="A93" t="str">
            <v>Pam Walthour</v>
          </cell>
          <cell r="C93">
            <v>5.75</v>
          </cell>
          <cell r="D93">
            <v>5.3125</v>
          </cell>
          <cell r="E93">
            <v>7.4375</v>
          </cell>
          <cell r="F93">
            <v>5.6875</v>
          </cell>
          <cell r="G93">
            <v>1</v>
          </cell>
        </row>
        <row r="94">
          <cell r="A94" t="str">
            <v>Simon Wickes</v>
          </cell>
          <cell r="D94">
            <v>4.875</v>
          </cell>
          <cell r="E94">
            <v>5.125</v>
          </cell>
          <cell r="F94">
            <v>5.125</v>
          </cell>
          <cell r="G94">
            <v>2</v>
          </cell>
        </row>
        <row r="95">
          <cell r="A95" t="str">
            <v>Beau Radloff</v>
          </cell>
          <cell r="C95">
            <v>2.375</v>
          </cell>
          <cell r="D95">
            <v>3</v>
          </cell>
          <cell r="E95">
            <v>0.5</v>
          </cell>
          <cell r="F95">
            <v>0.5</v>
          </cell>
          <cell r="G95">
            <v>1</v>
          </cell>
        </row>
        <row r="96">
          <cell r="A96" t="str">
            <v>Roger Burke</v>
          </cell>
          <cell r="D96">
            <v>5</v>
          </cell>
          <cell r="E96">
            <v>5.75</v>
          </cell>
          <cell r="F96">
            <v>5</v>
          </cell>
          <cell r="G96">
            <v>2</v>
          </cell>
        </row>
        <row r="97">
          <cell r="A97" t="str">
            <v>Alan Owler</v>
          </cell>
          <cell r="D97">
            <v>5.375</v>
          </cell>
          <cell r="E97">
            <v>5.5</v>
          </cell>
          <cell r="F97">
            <v>6.1875</v>
          </cell>
          <cell r="G97">
            <v>3</v>
          </cell>
        </row>
        <row r="98">
          <cell r="A98" t="str">
            <v>Brigitte Fenton</v>
          </cell>
          <cell r="D98">
            <v>0.3125</v>
          </cell>
          <cell r="E98">
            <v>5.875</v>
          </cell>
          <cell r="F98">
            <v>6.5125000476837158</v>
          </cell>
          <cell r="G98">
            <v>2</v>
          </cell>
        </row>
        <row r="99">
          <cell r="A99" t="str">
            <v>Dave Gerhardt</v>
          </cell>
          <cell r="D99">
            <v>6.375</v>
          </cell>
          <cell r="E99">
            <v>6.375</v>
          </cell>
          <cell r="F99">
            <v>6.25</v>
          </cell>
          <cell r="G99">
            <v>2</v>
          </cell>
        </row>
        <row r="100">
          <cell r="A100" t="str">
            <v>Derek Millar</v>
          </cell>
          <cell r="D100">
            <v>5.125</v>
          </cell>
          <cell r="E100">
            <v>5</v>
          </cell>
          <cell r="F100">
            <v>5.375</v>
          </cell>
          <cell r="G100">
            <v>2</v>
          </cell>
        </row>
        <row r="101">
          <cell r="A101" t="str">
            <v>Greg Mullins</v>
          </cell>
          <cell r="D101">
            <v>5</v>
          </cell>
          <cell r="E101">
            <v>5</v>
          </cell>
          <cell r="F101">
            <v>5</v>
          </cell>
          <cell r="G101">
            <v>2</v>
          </cell>
        </row>
        <row r="102">
          <cell r="A102" t="str">
            <v>Heather Rankin</v>
          </cell>
          <cell r="D102">
            <v>5.25</v>
          </cell>
          <cell r="E102">
            <v>7.5</v>
          </cell>
          <cell r="F102">
            <v>5.3125</v>
          </cell>
          <cell r="G102">
            <v>2</v>
          </cell>
        </row>
        <row r="103">
          <cell r="A103" t="str">
            <v>Hugh Chatfield</v>
          </cell>
          <cell r="C103">
            <v>5</v>
          </cell>
          <cell r="D103">
            <v>5</v>
          </cell>
          <cell r="E103">
            <v>5.0625</v>
          </cell>
          <cell r="F103">
            <v>5</v>
          </cell>
          <cell r="G103">
            <v>1</v>
          </cell>
        </row>
        <row r="104">
          <cell r="A104" t="str">
            <v>Jeremy Squires</v>
          </cell>
          <cell r="D104">
            <v>6.1875</v>
          </cell>
          <cell r="E104">
            <v>6.0625</v>
          </cell>
          <cell r="F104">
            <v>4.875</v>
          </cell>
          <cell r="G104">
            <v>2</v>
          </cell>
        </row>
        <row r="105">
          <cell r="A105" t="str">
            <v>John Creery</v>
          </cell>
          <cell r="D105">
            <v>5</v>
          </cell>
          <cell r="E105">
            <v>5</v>
          </cell>
          <cell r="F105">
            <v>5</v>
          </cell>
          <cell r="G105">
            <v>2</v>
          </cell>
        </row>
        <row r="106">
          <cell r="A106" t="str">
            <v>Ken Huang</v>
          </cell>
          <cell r="C106">
            <v>2.375</v>
          </cell>
          <cell r="D106">
            <v>12.125</v>
          </cell>
          <cell r="E106">
            <v>5.9375</v>
          </cell>
          <cell r="F106">
            <v>5.9375</v>
          </cell>
          <cell r="G106">
            <v>2</v>
          </cell>
        </row>
        <row r="107">
          <cell r="A107" t="str">
            <v>Matt Timmermans</v>
          </cell>
          <cell r="D107">
            <v>10</v>
          </cell>
          <cell r="E107">
            <v>5.5</v>
          </cell>
          <cell r="G107">
            <v>3</v>
          </cell>
        </row>
        <row r="108">
          <cell r="A108" t="str">
            <v>Miles O'Reilly</v>
          </cell>
          <cell r="D108">
            <v>5.5</v>
          </cell>
          <cell r="E108">
            <v>5.75</v>
          </cell>
          <cell r="F108">
            <v>5.625</v>
          </cell>
          <cell r="G108">
            <v>2</v>
          </cell>
        </row>
        <row r="109">
          <cell r="A109" t="str">
            <v>Pam Jones</v>
          </cell>
          <cell r="D109">
            <v>7.25</v>
          </cell>
          <cell r="E109">
            <v>6.375</v>
          </cell>
          <cell r="F109">
            <v>5.375</v>
          </cell>
          <cell r="G109">
            <v>2</v>
          </cell>
        </row>
        <row r="110">
          <cell r="A110" t="str">
            <v>Qingyun Xiu</v>
          </cell>
          <cell r="D110">
            <v>5</v>
          </cell>
          <cell r="E110">
            <v>5</v>
          </cell>
          <cell r="F110">
            <v>5</v>
          </cell>
          <cell r="G110">
            <v>2</v>
          </cell>
        </row>
        <row r="111">
          <cell r="A111" t="str">
            <v>Jordan Langelier</v>
          </cell>
          <cell r="D111">
            <v>5</v>
          </cell>
          <cell r="E111">
            <v>5</v>
          </cell>
          <cell r="F111">
            <v>5</v>
          </cell>
          <cell r="G111">
            <v>2</v>
          </cell>
        </row>
        <row r="112">
          <cell r="G112">
            <v>5.4375</v>
          </cell>
        </row>
        <row r="115">
          <cell r="G115">
            <v>4.875</v>
          </cell>
        </row>
      </sheetData>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ta"/>
      <sheetName val="Lookup1"/>
      <sheetName val="Lookup2"/>
      <sheetName val="Missing Timecards"/>
    </sheetNames>
    <sheetDataSet>
      <sheetData sheetId="0" refreshError="1"/>
      <sheetData sheetId="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sheetName val="FS"/>
      <sheetName val="Data"/>
      <sheetName val="Missing Timecards"/>
    </sheetNames>
    <sheetDataSet>
      <sheetData sheetId="0"/>
      <sheetData sheetId="1" refreshError="1">
        <row r="2">
          <cell r="B2" t="str">
            <v>PROJECT GENESIS</v>
          </cell>
        </row>
      </sheetData>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Standard Inputs"/>
      <sheetName val="FS"/>
      <sheetName val="DCF"/>
    </sheetNames>
    <sheetDataSet>
      <sheetData sheetId="0"/>
      <sheetData sheetId="1" refreshError="1">
        <row r="4">
          <cell r="E4" t="str">
            <v>MA</v>
          </cell>
        </row>
        <row r="5">
          <cell r="E5" t="str">
            <v>SN</v>
          </cell>
        </row>
      </sheetData>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MR - Index"/>
      <sheetName val="AG - Index"/>
      <sheetName val="MR001 to MR007"/>
      <sheetName val="MR008 P&amp;L Overview"/>
      <sheetName val="MR010 License"/>
      <sheetName val="MR011 PS Revenue"/>
      <sheetName val="MR012 PS Perform"/>
      <sheetName val="MR013 PS Perform AUS"/>
      <sheetName val="MR014 Support Rev"/>
      <sheetName val="MR015 Training"/>
      <sheetName val="MR016 P&amp;L RMS &amp; XGML Sol"/>
      <sheetName val="MR017A NA Sales Reps"/>
      <sheetName val="MR017B EMEA Sales Reps"/>
      <sheetName val="MR018 Sales Ratios"/>
      <sheetName val="MR019 Travel  Functional"/>
      <sheetName val="MR020 Travel Type"/>
      <sheetName val="MR021 Communication"/>
      <sheetName val="MR022 Consulting"/>
      <sheetName val="MR023 Recruiting"/>
      <sheetName val="MR024 Marketing"/>
      <sheetName val="MR025 Costs of Production"/>
      <sheetName val="MR026 Other Income"/>
      <sheetName val="MR027 Fixed Assets"/>
      <sheetName val="MR 028 Accts Rec"/>
      <sheetName val="MR 029 Head Count"/>
      <sheetName val="AG 002 WW SALES"/>
      <sheetName val="AG 003 WW PS"/>
      <sheetName val="AG 004 WW CUST SUPPORT"/>
      <sheetName val="AG 005 WW TRAINING"/>
      <sheetName val="AG 006 WW MARKETING"/>
      <sheetName val="AG 007 WW DEVELOPMENT"/>
      <sheetName val="AG 008 WW G&amp;A"/>
      <sheetName val="AG 009 NA TOTAL INCL RMS &amp; XML"/>
      <sheetName val="AG 009A NA TOTAL NO RMS XGML"/>
      <sheetName val="AG 0010 NA SALES"/>
      <sheetName val="AG 0011 NA PS"/>
      <sheetName val="AG 0012 NA CUST SUPPORT"/>
      <sheetName val="AG 0013 NA TRAINING"/>
      <sheetName val="AG 0014 NA MARKETING"/>
      <sheetName val="AG 0015 NA DEVELOPMENT"/>
      <sheetName val="AG 0016 NA G&amp;A"/>
      <sheetName val="AG 0016A XGML-SGML DIV"/>
      <sheetName val="AG 0016B RMS DIVISION"/>
      <sheetName val="AG 0017 EUROPE TOTAL"/>
      <sheetName val="AG 0018 EUROPE SALES"/>
      <sheetName val="AG 0019 EUROPE PS"/>
      <sheetName val="AG 0020 EUROPE SUPPORT"/>
      <sheetName val="AG 0021 EUROPE TRAINING"/>
      <sheetName val="AG 0022 EUROPE MARKETING"/>
      <sheetName val="AG 0023 EUROPE G&amp;A"/>
      <sheetName val="AG 0024 ASIA PAC TOTAL"/>
      <sheetName val="AG 0025 ASIA PAC SALES"/>
      <sheetName val="AG 0026 ASIA PAC PS"/>
      <sheetName val="AG 0027 ASIA PAC MRKTNG"/>
      <sheetName val="AG 0028 ASIA PAC G&amp;A"/>
      <sheetName val="AG 0029 NE REGION"/>
      <sheetName val="AG 0030 SE &amp; FED REGION"/>
      <sheetName val="AG 0031 CENTRAL &amp; WEST"/>
      <sheetName val="AG 0032 CENTRAL REGION"/>
      <sheetName val="AG 0033 WESTERN REGION"/>
      <sheetName val="AG 0034 UK TOTAL"/>
      <sheetName val="AG 0035 CENTRAL TOTAL"/>
      <sheetName val="AG 0036 GERMANY TOTAL"/>
      <sheetName val="AG 0037 BENELUX TOTAL"/>
      <sheetName val="AG 0038 FRANCE TOTAL"/>
      <sheetName val="AG 0039 ITALY &amp; S AFRICA"/>
      <sheetName val="AG 0040 ITALY TOTAL"/>
      <sheetName val="AG 0041 S AFRICA TOTAL"/>
      <sheetName val="AG 0042 M EAST TOTAL"/>
      <sheetName val="AG 0043 EMEA HQ"/>
      <sheetName val="Standard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nel"/>
      <sheetName val="Regions"/>
      <sheetName val="Customers"/>
      <sheetName val="Projects"/>
      <sheetName val="Assignments"/>
      <sheetName val="Consultants"/>
      <sheetName val="Schedule"/>
      <sheetName val="Pipe"/>
      <sheetName val="MR012 PS Perform"/>
    </sheetNames>
    <sheetDataSet>
      <sheetData sheetId="0"/>
      <sheetData sheetId="1" refreshError="1">
        <row r="4">
          <cell r="B4" t="str">
            <v>P</v>
          </cell>
          <cell r="BD4" t="str">
            <v>P</v>
          </cell>
          <cell r="BE4">
            <v>0</v>
          </cell>
        </row>
        <row r="5">
          <cell r="B5" t="str">
            <v>N</v>
          </cell>
          <cell r="BD5" t="str">
            <v>N</v>
          </cell>
          <cell r="BE5">
            <v>0</v>
          </cell>
        </row>
        <row r="6">
          <cell r="B6" t="str">
            <v>OTHER</v>
          </cell>
          <cell r="BD6" t="str">
            <v>OTHER</v>
          </cell>
          <cell r="BE6">
            <v>0</v>
          </cell>
        </row>
      </sheetData>
      <sheetData sheetId="2"/>
      <sheetData sheetId="3"/>
      <sheetData sheetId="4"/>
      <sheetData sheetId="5"/>
      <sheetData sheetId="6"/>
      <sheetData sheetId="7"/>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y Wide"/>
      <sheetName val="Summary NA"/>
      <sheetName val="Summary AP"/>
      <sheetName val="Summary Europe"/>
      <sheetName val="Summary Middle East"/>
      <sheetName val="Summary B2B"/>
      <sheetName val="NA"/>
      <sheetName val="Asia Pac"/>
      <sheetName val="Europe"/>
      <sheetName val="Middle East"/>
      <sheetName val="B2B"/>
      <sheetName val="Overall"/>
      <sheetName val="Background"/>
      <sheetName val="Lookups"/>
      <sheetName val="Reg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2">
          <cell r="A2" t="str">
            <v>ASP</v>
          </cell>
          <cell r="B2" t="str">
            <v>ASP</v>
          </cell>
        </row>
        <row r="3">
          <cell r="A3" t="str">
            <v>Customer Support</v>
          </cell>
          <cell r="B3" t="str">
            <v>Customer Support</v>
          </cell>
        </row>
        <row r="4">
          <cell r="A4" t="str">
            <v>Hosting</v>
          </cell>
          <cell r="B4" t="str">
            <v>ASP</v>
          </cell>
        </row>
        <row r="5">
          <cell r="A5" t="str">
            <v>IDI Product</v>
          </cell>
          <cell r="B5" t="str">
            <v>License</v>
          </cell>
        </row>
        <row r="6">
          <cell r="A6" t="str">
            <v>License</v>
          </cell>
          <cell r="B6" t="str">
            <v>License</v>
          </cell>
        </row>
        <row r="7">
          <cell r="A7" t="str">
            <v>Livelink Suite</v>
          </cell>
          <cell r="B7" t="str">
            <v>License</v>
          </cell>
        </row>
        <row r="8">
          <cell r="A8" t="str">
            <v>OnTime</v>
          </cell>
          <cell r="B8" t="str">
            <v>License</v>
          </cell>
        </row>
        <row r="9">
          <cell r="A9" t="str">
            <v>Other Product</v>
          </cell>
          <cell r="B9" t="str">
            <v>License</v>
          </cell>
        </row>
        <row r="10">
          <cell r="A10" t="str">
            <v>Other Service</v>
          </cell>
          <cell r="B10" t="str">
            <v>Professional Services</v>
          </cell>
        </row>
        <row r="11">
          <cell r="A11" t="str">
            <v>Prof Services</v>
          </cell>
          <cell r="B11" t="str">
            <v>Professional Services</v>
          </cell>
        </row>
        <row r="12">
          <cell r="A12" t="str">
            <v>Support - New</v>
          </cell>
          <cell r="B12" t="str">
            <v>Customer Support</v>
          </cell>
        </row>
        <row r="13">
          <cell r="A13" t="str">
            <v>Support - Renewal</v>
          </cell>
          <cell r="B13" t="str">
            <v>Customer Support</v>
          </cell>
        </row>
        <row r="14">
          <cell r="A14" t="str">
            <v>Training</v>
          </cell>
          <cell r="B14" t="str">
            <v>Training</v>
          </cell>
        </row>
      </sheetData>
      <sheetData sheetId="1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e"/>
      <sheetName val="Two"/>
      <sheetName val="Three"/>
      <sheetName val="Lookups"/>
    </sheetNames>
    <sheetDataSet>
      <sheetData sheetId="0"/>
      <sheetData sheetId="1"/>
      <sheetData sheetId="2"/>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uebird"/>
      <sheetName val="Subs"/>
      <sheetName val="drs-crs"/>
      <sheetName val="One"/>
    </sheetNames>
    <sheetDataSet>
      <sheetData sheetId="0"/>
      <sheetData sheetId="1"/>
      <sheetData sheetId="2" refreshError="1">
        <row r="2">
          <cell r="A2" t="str">
            <v>0100-1103-000</v>
          </cell>
          <cell r="B2">
            <v>3847459.08</v>
          </cell>
          <cell r="C2">
            <v>3862656.1785000004</v>
          </cell>
        </row>
        <row r="3">
          <cell r="A3" t="str">
            <v>0100-1104-000</v>
          </cell>
          <cell r="B3">
            <v>10046238.365</v>
          </cell>
          <cell r="C3">
            <v>10200613.619999999</v>
          </cell>
        </row>
        <row r="4">
          <cell r="A4" t="str">
            <v>0100-1106-000</v>
          </cell>
          <cell r="B4">
            <v>4895438.22</v>
          </cell>
          <cell r="C4">
            <v>4890206.79</v>
          </cell>
        </row>
        <row r="5">
          <cell r="A5" t="str">
            <v>0100-1108-000</v>
          </cell>
          <cell r="B5">
            <v>30295.35</v>
          </cell>
          <cell r="C5">
            <v>30085.57</v>
          </cell>
        </row>
        <row r="6">
          <cell r="A6" t="str">
            <v>0100-1112-000</v>
          </cell>
          <cell r="B6">
            <v>21578.37</v>
          </cell>
          <cell r="C6">
            <v>20479.23</v>
          </cell>
        </row>
        <row r="7">
          <cell r="A7" t="str">
            <v>0100-1201-000</v>
          </cell>
          <cell r="B7">
            <v>9618038.4684999995</v>
          </cell>
          <cell r="C7">
            <v>10585918.279999999</v>
          </cell>
        </row>
        <row r="8">
          <cell r="A8" t="str">
            <v>0100-1201-090</v>
          </cell>
          <cell r="B8">
            <v>320279.33</v>
          </cell>
          <cell r="C8">
            <v>48174.36</v>
          </cell>
        </row>
        <row r="9">
          <cell r="A9" t="str">
            <v>0100-1211-000</v>
          </cell>
          <cell r="B9">
            <v>5240.92</v>
          </cell>
          <cell r="C9">
            <v>10837.17</v>
          </cell>
        </row>
        <row r="10">
          <cell r="A10" t="str">
            <v>0100-1212-000</v>
          </cell>
          <cell r="B10">
            <v>39318.870000000003</v>
          </cell>
          <cell r="C10">
            <v>37128.1</v>
          </cell>
        </row>
        <row r="11">
          <cell r="A11" t="str">
            <v>0100-1231-000</v>
          </cell>
          <cell r="B11">
            <v>1261688.78</v>
          </cell>
          <cell r="C11">
            <v>1247688.78</v>
          </cell>
        </row>
        <row r="12">
          <cell r="A12" t="str">
            <v>0100-1251-000</v>
          </cell>
          <cell r="B12">
            <v>2943.37</v>
          </cell>
          <cell r="C12">
            <v>2999.56</v>
          </cell>
        </row>
        <row r="13">
          <cell r="A13" t="str">
            <v>0100-1290-000</v>
          </cell>
          <cell r="B13">
            <v>229837.68</v>
          </cell>
          <cell r="C13">
            <v>11499.59</v>
          </cell>
        </row>
        <row r="14">
          <cell r="A14" t="str">
            <v>0100-1302-000</v>
          </cell>
          <cell r="B14">
            <v>5400</v>
          </cell>
          <cell r="C14">
            <v>2552.61</v>
          </cell>
        </row>
        <row r="15">
          <cell r="A15" t="str">
            <v>0100-1404-000</v>
          </cell>
          <cell r="B15">
            <v>30422.05</v>
          </cell>
          <cell r="C15">
            <v>134106.5</v>
          </cell>
        </row>
        <row r="16">
          <cell r="A16" t="str">
            <v>0100-1404-090</v>
          </cell>
          <cell r="B16">
            <v>90560.7</v>
          </cell>
          <cell r="C16">
            <v>751</v>
          </cell>
        </row>
        <row r="17">
          <cell r="A17" t="str">
            <v>0100-1405-000</v>
          </cell>
          <cell r="B17">
            <v>4272.59</v>
          </cell>
          <cell r="C17">
            <v>2327.9699999999998</v>
          </cell>
        </row>
        <row r="18">
          <cell r="A18" t="str">
            <v>0100-1405-090</v>
          </cell>
          <cell r="B18">
            <v>2327.9699999999998</v>
          </cell>
          <cell r="C18">
            <v>0</v>
          </cell>
        </row>
        <row r="19">
          <cell r="A19" t="str">
            <v>0100-1408-000</v>
          </cell>
          <cell r="B19">
            <v>42824.89</v>
          </cell>
          <cell r="C19">
            <v>77844.92</v>
          </cell>
        </row>
        <row r="20">
          <cell r="A20" t="str">
            <v>0100-1408-090</v>
          </cell>
          <cell r="B20">
            <v>16834.18</v>
          </cell>
          <cell r="C20">
            <v>50.59</v>
          </cell>
        </row>
        <row r="21">
          <cell r="A21" t="str">
            <v>0100-1409-000</v>
          </cell>
          <cell r="B21">
            <v>60226.79800000001</v>
          </cell>
          <cell r="C21">
            <v>79049.08</v>
          </cell>
        </row>
        <row r="22">
          <cell r="A22" t="str">
            <v>0100-1409-090</v>
          </cell>
          <cell r="B22">
            <v>1477.83</v>
          </cell>
          <cell r="C22">
            <v>0</v>
          </cell>
        </row>
        <row r="23">
          <cell r="A23" t="str">
            <v>0100-1415-000</v>
          </cell>
          <cell r="B23">
            <v>213</v>
          </cell>
          <cell r="C23">
            <v>1553</v>
          </cell>
        </row>
        <row r="24">
          <cell r="A24" t="str">
            <v>0100-1415-090</v>
          </cell>
          <cell r="B24">
            <v>876</v>
          </cell>
          <cell r="C24">
            <v>0</v>
          </cell>
        </row>
        <row r="25">
          <cell r="A25" t="str">
            <v>0100-1416-000</v>
          </cell>
          <cell r="B25">
            <v>2216.5700000000002</v>
          </cell>
          <cell r="C25">
            <v>2216.5700000000002</v>
          </cell>
        </row>
        <row r="26">
          <cell r="A26" t="str">
            <v>0100-1418-000</v>
          </cell>
          <cell r="B26">
            <v>12219.09</v>
          </cell>
          <cell r="C26">
            <v>21941.75</v>
          </cell>
        </row>
        <row r="27">
          <cell r="A27" t="str">
            <v>0100-1418-090</v>
          </cell>
          <cell r="B27">
            <v>7582.57</v>
          </cell>
          <cell r="C27">
            <v>1173.6400000000001</v>
          </cell>
        </row>
        <row r="28">
          <cell r="A28" t="str">
            <v>0100-1435-000</v>
          </cell>
          <cell r="B28">
            <v>96723.520000000004</v>
          </cell>
          <cell r="C28">
            <v>96723.520000000004</v>
          </cell>
        </row>
        <row r="29">
          <cell r="A29" t="str">
            <v>0100-1480-000</v>
          </cell>
          <cell r="B29">
            <v>91568.85</v>
          </cell>
          <cell r="C29">
            <v>19014.36</v>
          </cell>
        </row>
        <row r="30">
          <cell r="A30" t="str">
            <v>0100-1480-090</v>
          </cell>
          <cell r="B30">
            <v>0</v>
          </cell>
          <cell r="C30">
            <v>90000</v>
          </cell>
        </row>
        <row r="31">
          <cell r="A31" t="str">
            <v>0100-1501-000</v>
          </cell>
          <cell r="B31">
            <v>73308.58</v>
          </cell>
          <cell r="C31">
            <v>71655.77</v>
          </cell>
        </row>
        <row r="32">
          <cell r="A32" t="str">
            <v>0100-1504-000</v>
          </cell>
          <cell r="B32">
            <v>59581.41</v>
          </cell>
          <cell r="C32">
            <v>52562.61</v>
          </cell>
        </row>
        <row r="33">
          <cell r="A33" t="str">
            <v>0100-1507-000</v>
          </cell>
          <cell r="B33">
            <v>89799.78</v>
          </cell>
          <cell r="C33">
            <v>70520.460000000006</v>
          </cell>
        </row>
        <row r="34">
          <cell r="A34" t="str">
            <v>0100-1509-000</v>
          </cell>
          <cell r="B34">
            <v>2230</v>
          </cell>
          <cell r="C34">
            <v>3180</v>
          </cell>
        </row>
        <row r="35">
          <cell r="A35" t="str">
            <v>0100-1510-000</v>
          </cell>
          <cell r="B35">
            <v>4631.2</v>
          </cell>
          <cell r="C35">
            <v>6084.34</v>
          </cell>
        </row>
        <row r="36">
          <cell r="A36" t="str">
            <v>0100-1519-000</v>
          </cell>
          <cell r="B36">
            <v>40943.019999999997</v>
          </cell>
          <cell r="C36">
            <v>12462.27</v>
          </cell>
        </row>
        <row r="37">
          <cell r="A37" t="str">
            <v>0100-1519-090</v>
          </cell>
          <cell r="B37">
            <v>1330</v>
          </cell>
          <cell r="C37">
            <v>0</v>
          </cell>
        </row>
        <row r="38">
          <cell r="A38" t="str">
            <v>0100-1521-000</v>
          </cell>
          <cell r="B38">
            <v>68235</v>
          </cell>
          <cell r="C38">
            <v>40235</v>
          </cell>
        </row>
        <row r="39">
          <cell r="A39" t="str">
            <v>0100-1526-000</v>
          </cell>
          <cell r="B39">
            <v>4940.25</v>
          </cell>
          <cell r="C39">
            <v>4940.25</v>
          </cell>
        </row>
        <row r="40">
          <cell r="A40" t="str">
            <v>0100-1527-000</v>
          </cell>
          <cell r="B40">
            <v>1210.44</v>
          </cell>
          <cell r="C40">
            <v>14670.37</v>
          </cell>
        </row>
        <row r="41">
          <cell r="A41" t="str">
            <v>0100-1529-000</v>
          </cell>
          <cell r="B41">
            <v>0</v>
          </cell>
          <cell r="C41">
            <v>4344.37</v>
          </cell>
        </row>
        <row r="42">
          <cell r="A42" t="str">
            <v>0100-1530-000</v>
          </cell>
          <cell r="B42">
            <v>20375</v>
          </cell>
          <cell r="C42">
            <v>18348.3</v>
          </cell>
        </row>
        <row r="43">
          <cell r="A43" t="str">
            <v>0100-1530-090</v>
          </cell>
          <cell r="B43">
            <v>0</v>
          </cell>
          <cell r="C43">
            <v>600</v>
          </cell>
        </row>
        <row r="44">
          <cell r="A44" t="str">
            <v>0100-1555-000</v>
          </cell>
          <cell r="B44">
            <v>25000</v>
          </cell>
          <cell r="C44">
            <v>0</v>
          </cell>
        </row>
        <row r="45">
          <cell r="A45" t="str">
            <v>0100-1560-000</v>
          </cell>
          <cell r="B45">
            <v>35000</v>
          </cell>
          <cell r="C45">
            <v>0</v>
          </cell>
        </row>
        <row r="46">
          <cell r="A46" t="str">
            <v>0100-1610-000</v>
          </cell>
          <cell r="B46">
            <v>9266.5</v>
          </cell>
          <cell r="C46">
            <v>11766.5</v>
          </cell>
        </row>
        <row r="47">
          <cell r="A47" t="str">
            <v>0100-1610-090</v>
          </cell>
          <cell r="B47">
            <v>2500</v>
          </cell>
          <cell r="C47">
            <v>0</v>
          </cell>
        </row>
        <row r="48">
          <cell r="A48" t="str">
            <v>0100-1613-000</v>
          </cell>
          <cell r="B48">
            <v>307793.33</v>
          </cell>
          <cell r="C48">
            <v>645776.5</v>
          </cell>
        </row>
        <row r="49">
          <cell r="A49" t="str">
            <v>0100-1613-090</v>
          </cell>
          <cell r="B49">
            <v>605101.12</v>
          </cell>
          <cell r="C49">
            <v>0</v>
          </cell>
        </row>
        <row r="50">
          <cell r="A50" t="str">
            <v>0100-1614-000</v>
          </cell>
          <cell r="B50">
            <v>0</v>
          </cell>
          <cell r="C50">
            <v>144619.9</v>
          </cell>
        </row>
        <row r="51">
          <cell r="A51" t="str">
            <v>0100-1616-000</v>
          </cell>
          <cell r="B51">
            <v>16064.5</v>
          </cell>
          <cell r="C51">
            <v>8652.1200000000008</v>
          </cell>
        </row>
        <row r="52">
          <cell r="A52" t="str">
            <v>0100-1670-000</v>
          </cell>
          <cell r="B52">
            <v>2500.0300000000002</v>
          </cell>
          <cell r="C52">
            <v>2453.46</v>
          </cell>
        </row>
        <row r="53">
          <cell r="A53" t="str">
            <v>0100-1670-090</v>
          </cell>
          <cell r="B53">
            <v>0</v>
          </cell>
          <cell r="C53">
            <v>2500</v>
          </cell>
        </row>
        <row r="54">
          <cell r="A54" t="str">
            <v>0100-1673-000</v>
          </cell>
          <cell r="B54">
            <v>630757.85</v>
          </cell>
          <cell r="C54">
            <v>314019.68</v>
          </cell>
        </row>
        <row r="55">
          <cell r="A55" t="str">
            <v>0100-1673-090</v>
          </cell>
          <cell r="B55">
            <v>0</v>
          </cell>
          <cell r="C55">
            <v>598028.14</v>
          </cell>
        </row>
        <row r="56">
          <cell r="A56" t="str">
            <v>0100-1674-000</v>
          </cell>
          <cell r="B56">
            <v>144619.9</v>
          </cell>
          <cell r="C56">
            <v>91570.87</v>
          </cell>
        </row>
        <row r="57">
          <cell r="A57" t="str">
            <v>0100-1676-000</v>
          </cell>
          <cell r="B57">
            <v>8610.27</v>
          </cell>
          <cell r="C57">
            <v>5019.8900000000003</v>
          </cell>
        </row>
        <row r="58">
          <cell r="A58" t="str">
            <v>0100-1681-000</v>
          </cell>
          <cell r="B58">
            <v>0</v>
          </cell>
          <cell r="C58">
            <v>14311.33</v>
          </cell>
        </row>
        <row r="59">
          <cell r="A59" t="str">
            <v>0100-1851-000</v>
          </cell>
          <cell r="B59">
            <v>485.89</v>
          </cell>
          <cell r="C59">
            <v>7943.36</v>
          </cell>
        </row>
        <row r="60">
          <cell r="A60" t="str">
            <v>0100-1903-000</v>
          </cell>
          <cell r="B60">
            <v>35000</v>
          </cell>
          <cell r="C60">
            <v>40133.620000000003</v>
          </cell>
        </row>
        <row r="61">
          <cell r="A61" t="str">
            <v>0100-1904-000</v>
          </cell>
          <cell r="B61">
            <v>35133.620000000003</v>
          </cell>
          <cell r="C61">
            <v>39705.269999999997</v>
          </cell>
        </row>
        <row r="62">
          <cell r="A62" t="str">
            <v>0100-1915-000</v>
          </cell>
          <cell r="B62">
            <v>5275.34</v>
          </cell>
          <cell r="C62">
            <v>16162.5</v>
          </cell>
        </row>
        <row r="63">
          <cell r="A63" t="str">
            <v>0100-1915-090</v>
          </cell>
          <cell r="B63">
            <v>16162.5</v>
          </cell>
          <cell r="C63">
            <v>0</v>
          </cell>
        </row>
        <row r="64">
          <cell r="A64" t="str">
            <v>0100-1916-000</v>
          </cell>
          <cell r="B64">
            <v>15392.85</v>
          </cell>
          <cell r="C64">
            <v>43557.13</v>
          </cell>
        </row>
        <row r="65">
          <cell r="A65" t="str">
            <v>0100-1916-090</v>
          </cell>
          <cell r="B65">
            <v>0</v>
          </cell>
          <cell r="C65">
            <v>15665.85</v>
          </cell>
        </row>
        <row r="66">
          <cell r="A66" t="str">
            <v>0100-1921-000</v>
          </cell>
          <cell r="B66">
            <v>0</v>
          </cell>
          <cell r="C66">
            <v>165583.82999999999</v>
          </cell>
        </row>
        <row r="67">
          <cell r="A67" t="str">
            <v>0100-1921-090</v>
          </cell>
          <cell r="B67">
            <v>165583.82999999999</v>
          </cell>
          <cell r="C67">
            <v>165583.82999999999</v>
          </cell>
        </row>
        <row r="68">
          <cell r="A68" t="str">
            <v>0100-1922-000</v>
          </cell>
          <cell r="B68">
            <v>33056.65</v>
          </cell>
          <cell r="C68">
            <v>48177.03</v>
          </cell>
        </row>
        <row r="69">
          <cell r="A69" t="str">
            <v>0100-1922-090</v>
          </cell>
          <cell r="B69">
            <v>24451.61</v>
          </cell>
          <cell r="C69">
            <v>24451.61</v>
          </cell>
        </row>
        <row r="70">
          <cell r="A70" t="str">
            <v>0100-1930-000</v>
          </cell>
          <cell r="B70">
            <v>0</v>
          </cell>
          <cell r="C70">
            <v>35000</v>
          </cell>
        </row>
        <row r="71">
          <cell r="A71" t="str">
            <v>0100-1931-000</v>
          </cell>
          <cell r="B71">
            <v>86240</v>
          </cell>
          <cell r="C71">
            <v>82814.679999999993</v>
          </cell>
        </row>
        <row r="72">
          <cell r="A72" t="str">
            <v>0100-1939-000</v>
          </cell>
          <cell r="B72">
            <v>290000</v>
          </cell>
          <cell r="C72">
            <v>0</v>
          </cell>
        </row>
        <row r="73">
          <cell r="A73" t="str">
            <v>0100-1999-000</v>
          </cell>
          <cell r="B73">
            <v>8058.19</v>
          </cell>
          <cell r="C73">
            <v>8058.19</v>
          </cell>
        </row>
        <row r="74">
          <cell r="A74" t="str">
            <v>0100-2101-000</v>
          </cell>
          <cell r="B74">
            <v>159079.21</v>
          </cell>
          <cell r="C74">
            <v>19294.79</v>
          </cell>
        </row>
        <row r="75">
          <cell r="A75" t="str">
            <v>0100-2102-000</v>
          </cell>
          <cell r="B75">
            <v>0</v>
          </cell>
          <cell r="C75">
            <v>39689.1</v>
          </cell>
        </row>
        <row r="76">
          <cell r="A76" t="str">
            <v>0100-2112-000</v>
          </cell>
          <cell r="B76">
            <v>2215935.9900000002</v>
          </cell>
          <cell r="C76">
            <v>1151226.53</v>
          </cell>
        </row>
        <row r="77">
          <cell r="A77" t="str">
            <v>0100-2115-000</v>
          </cell>
          <cell r="B77">
            <v>140000</v>
          </cell>
          <cell r="C77">
            <v>70000</v>
          </cell>
        </row>
        <row r="78">
          <cell r="A78" t="str">
            <v>0100-2117-000</v>
          </cell>
          <cell r="B78">
            <v>135000</v>
          </cell>
          <cell r="C78">
            <v>75600</v>
          </cell>
        </row>
        <row r="79">
          <cell r="A79" t="str">
            <v>0100-2201-000</v>
          </cell>
          <cell r="B79">
            <v>3952709.2885000003</v>
          </cell>
          <cell r="C79">
            <v>3714592.4680000003</v>
          </cell>
        </row>
        <row r="80">
          <cell r="A80" t="str">
            <v>0100-2201-090</v>
          </cell>
          <cell r="B80">
            <v>0</v>
          </cell>
          <cell r="C80">
            <v>19947.37</v>
          </cell>
        </row>
        <row r="81">
          <cell r="A81" t="str">
            <v>0100-2211-000</v>
          </cell>
          <cell r="B81">
            <v>40444.550000000003</v>
          </cell>
          <cell r="C81">
            <v>38720.68</v>
          </cell>
        </row>
        <row r="82">
          <cell r="A82" t="str">
            <v>0100-2243-000</v>
          </cell>
          <cell r="B82">
            <v>44981.85</v>
          </cell>
          <cell r="C82">
            <v>0</v>
          </cell>
        </row>
        <row r="83">
          <cell r="A83" t="str">
            <v>0100-2244-000</v>
          </cell>
          <cell r="B83">
            <v>38848.199999999997</v>
          </cell>
          <cell r="C83">
            <v>37950.769999999997</v>
          </cell>
        </row>
        <row r="84">
          <cell r="A84" t="str">
            <v>0100-2290-000</v>
          </cell>
          <cell r="B84">
            <v>96174.53</v>
          </cell>
          <cell r="C84">
            <v>129768.51</v>
          </cell>
        </row>
        <row r="85">
          <cell r="A85" t="str">
            <v>0100-2301-000</v>
          </cell>
          <cell r="B85">
            <v>194300.92</v>
          </cell>
          <cell r="C85">
            <v>194300.92</v>
          </cell>
        </row>
        <row r="86">
          <cell r="A86" t="str">
            <v>0100-2302-000</v>
          </cell>
          <cell r="B86">
            <v>34189.129999999997</v>
          </cell>
          <cell r="C86">
            <v>37304.379999999997</v>
          </cell>
        </row>
        <row r="87">
          <cell r="A87" t="str">
            <v>0100-2303-000</v>
          </cell>
          <cell r="B87">
            <v>32791.129999999997</v>
          </cell>
          <cell r="C87">
            <v>17291.400000000001</v>
          </cell>
        </row>
        <row r="88">
          <cell r="A88" t="str">
            <v>0100-2304-000</v>
          </cell>
          <cell r="B88">
            <v>534308.79</v>
          </cell>
          <cell r="C88">
            <v>438779.54</v>
          </cell>
        </row>
        <row r="89">
          <cell r="A89" t="str">
            <v>0100-2306-000</v>
          </cell>
          <cell r="B89">
            <v>380655.46</v>
          </cell>
          <cell r="C89">
            <v>364028.28</v>
          </cell>
        </row>
        <row r="90">
          <cell r="A90" t="str">
            <v>0100-2307-000</v>
          </cell>
          <cell r="B90">
            <v>30085.57</v>
          </cell>
          <cell r="C90">
            <v>34552.53</v>
          </cell>
        </row>
        <row r="91">
          <cell r="A91" t="str">
            <v>0100-2311-000</v>
          </cell>
          <cell r="B91">
            <v>295469.06</v>
          </cell>
          <cell r="C91">
            <v>305020.46999999997</v>
          </cell>
        </row>
        <row r="92">
          <cell r="A92" t="str">
            <v>0100-2315-000</v>
          </cell>
          <cell r="B92">
            <v>3633.83</v>
          </cell>
          <cell r="C92">
            <v>3358.99</v>
          </cell>
        </row>
        <row r="93">
          <cell r="A93" t="str">
            <v>0100-2321-000</v>
          </cell>
          <cell r="B93">
            <v>89874.36</v>
          </cell>
          <cell r="C93">
            <v>114829.01</v>
          </cell>
        </row>
        <row r="94">
          <cell r="A94" t="str">
            <v>0100-2351-000</v>
          </cell>
          <cell r="B94">
            <v>632801.66</v>
          </cell>
          <cell r="C94">
            <v>632801.66</v>
          </cell>
        </row>
        <row r="95">
          <cell r="A95" t="str">
            <v>0100-2353-000</v>
          </cell>
          <cell r="B95">
            <v>316862.53000000003</v>
          </cell>
          <cell r="C95">
            <v>316862.53000000003</v>
          </cell>
        </row>
        <row r="96">
          <cell r="A96" t="str">
            <v>0100-2355-000</v>
          </cell>
          <cell r="B96">
            <v>316197.45</v>
          </cell>
          <cell r="C96">
            <v>316197.45</v>
          </cell>
        </row>
        <row r="97">
          <cell r="A97" t="str">
            <v>0100-2357-000</v>
          </cell>
          <cell r="B97">
            <v>5565.66</v>
          </cell>
          <cell r="C97">
            <v>5565.66</v>
          </cell>
        </row>
        <row r="98">
          <cell r="A98" t="str">
            <v>0100-2361-000</v>
          </cell>
          <cell r="B98">
            <v>198893.49</v>
          </cell>
          <cell r="C98">
            <v>198893.49</v>
          </cell>
        </row>
        <row r="99">
          <cell r="A99" t="str">
            <v>0100-2363-000</v>
          </cell>
          <cell r="B99">
            <v>51415.45</v>
          </cell>
          <cell r="C99">
            <v>51415.45</v>
          </cell>
        </row>
        <row r="100">
          <cell r="A100" t="str">
            <v>0100-2391-000</v>
          </cell>
          <cell r="B100">
            <v>4756.2</v>
          </cell>
          <cell r="C100">
            <v>4756.2</v>
          </cell>
        </row>
        <row r="101">
          <cell r="A101" t="str">
            <v>0100-2392-000</v>
          </cell>
          <cell r="B101">
            <v>1143.97</v>
          </cell>
          <cell r="C101">
            <v>1143.97</v>
          </cell>
        </row>
        <row r="102">
          <cell r="A102" t="str">
            <v>0100-2393-000</v>
          </cell>
          <cell r="B102">
            <v>1002.33</v>
          </cell>
          <cell r="C102">
            <v>1002.33</v>
          </cell>
        </row>
        <row r="103">
          <cell r="A103" t="str">
            <v>0100-2394-000</v>
          </cell>
          <cell r="B103">
            <v>0</v>
          </cell>
          <cell r="C103">
            <v>2</v>
          </cell>
        </row>
        <row r="104">
          <cell r="A104" t="str">
            <v>0100-2400-000</v>
          </cell>
          <cell r="B104">
            <v>32483.23</v>
          </cell>
          <cell r="C104">
            <v>35539.53</v>
          </cell>
        </row>
        <row r="105">
          <cell r="A105" t="str">
            <v>0100-2405-000</v>
          </cell>
          <cell r="B105">
            <v>69066.990000000005</v>
          </cell>
          <cell r="C105">
            <v>69272.065000000002</v>
          </cell>
        </row>
        <row r="106">
          <cell r="A106" t="str">
            <v>0100-2410-000</v>
          </cell>
          <cell r="B106">
            <v>0</v>
          </cell>
          <cell r="C106">
            <v>624.9</v>
          </cell>
        </row>
        <row r="107">
          <cell r="A107" t="str">
            <v>0100-2411-000</v>
          </cell>
          <cell r="B107">
            <v>0</v>
          </cell>
          <cell r="C107">
            <v>5563.21</v>
          </cell>
        </row>
        <row r="108">
          <cell r="A108" t="str">
            <v>0100-2414-000</v>
          </cell>
          <cell r="B108">
            <v>13123.33</v>
          </cell>
          <cell r="C108">
            <v>13197.602500000001</v>
          </cell>
        </row>
        <row r="109">
          <cell r="A109" t="str">
            <v>0100-2418-000</v>
          </cell>
          <cell r="B109">
            <v>0</v>
          </cell>
          <cell r="C109">
            <v>0</v>
          </cell>
        </row>
        <row r="110">
          <cell r="A110" t="str">
            <v>0100-2421-000</v>
          </cell>
          <cell r="B110">
            <v>14248</v>
          </cell>
          <cell r="C110">
            <v>22837.48</v>
          </cell>
        </row>
        <row r="111">
          <cell r="A111" t="str">
            <v>0100-2423-000</v>
          </cell>
          <cell r="B111">
            <v>0</v>
          </cell>
          <cell r="C111">
            <v>0</v>
          </cell>
        </row>
        <row r="112">
          <cell r="A112" t="str">
            <v>0100-2424-000</v>
          </cell>
          <cell r="B112">
            <v>0</v>
          </cell>
          <cell r="C112">
            <v>0</v>
          </cell>
        </row>
        <row r="113">
          <cell r="A113" t="str">
            <v>0100-2425-000</v>
          </cell>
          <cell r="B113">
            <v>0</v>
          </cell>
          <cell r="C113">
            <v>0</v>
          </cell>
        </row>
        <row r="114">
          <cell r="A114" t="str">
            <v>0100-2426-000</v>
          </cell>
          <cell r="B114">
            <v>0</v>
          </cell>
          <cell r="C114">
            <v>0</v>
          </cell>
        </row>
        <row r="115">
          <cell r="A115" t="str">
            <v>0100-2431-000</v>
          </cell>
          <cell r="B115">
            <v>0</v>
          </cell>
          <cell r="C115">
            <v>0</v>
          </cell>
        </row>
        <row r="116">
          <cell r="A116" t="str">
            <v>0100-2433-000</v>
          </cell>
          <cell r="B116">
            <v>0</v>
          </cell>
          <cell r="C116">
            <v>0</v>
          </cell>
        </row>
        <row r="117">
          <cell r="A117" t="str">
            <v>0100-2436-000</v>
          </cell>
          <cell r="B117">
            <v>628.92999999999995</v>
          </cell>
          <cell r="C117">
            <v>628.92999999999995</v>
          </cell>
        </row>
        <row r="118">
          <cell r="A118" t="str">
            <v>0100-2438-000</v>
          </cell>
          <cell r="B118">
            <v>0</v>
          </cell>
          <cell r="C118">
            <v>0</v>
          </cell>
        </row>
        <row r="119">
          <cell r="A119" t="str">
            <v>0100-2439-000</v>
          </cell>
          <cell r="B119">
            <v>0</v>
          </cell>
          <cell r="C119">
            <v>0</v>
          </cell>
        </row>
        <row r="120">
          <cell r="A120" t="str">
            <v>0100-2443-000</v>
          </cell>
          <cell r="B120">
            <v>0</v>
          </cell>
          <cell r="C120">
            <v>0</v>
          </cell>
        </row>
        <row r="121">
          <cell r="A121" t="str">
            <v>0100-2444-000</v>
          </cell>
          <cell r="B121">
            <v>0</v>
          </cell>
          <cell r="C121">
            <v>0</v>
          </cell>
        </row>
        <row r="122">
          <cell r="A122" t="str">
            <v>0100-2446-000</v>
          </cell>
          <cell r="B122">
            <v>0</v>
          </cell>
          <cell r="C122">
            <v>0</v>
          </cell>
        </row>
        <row r="123">
          <cell r="A123" t="str">
            <v>0100-2447-000</v>
          </cell>
          <cell r="B123">
            <v>0</v>
          </cell>
          <cell r="C123">
            <v>0</v>
          </cell>
        </row>
        <row r="124">
          <cell r="A124" t="str">
            <v>0100-2448-000</v>
          </cell>
          <cell r="B124">
            <v>0</v>
          </cell>
          <cell r="C124">
            <v>6536.5</v>
          </cell>
        </row>
        <row r="125">
          <cell r="A125" t="str">
            <v>0100-2450-000</v>
          </cell>
          <cell r="B125">
            <v>0</v>
          </cell>
          <cell r="C125">
            <v>0</v>
          </cell>
        </row>
        <row r="126">
          <cell r="A126" t="str">
            <v>0100-2460-000</v>
          </cell>
          <cell r="B126">
            <v>475.07</v>
          </cell>
          <cell r="C126">
            <v>518.02</v>
          </cell>
        </row>
        <row r="127">
          <cell r="A127" t="str">
            <v>0100-2470-000</v>
          </cell>
          <cell r="B127">
            <v>21632</v>
          </cell>
          <cell r="C127">
            <v>5022.0200000000004</v>
          </cell>
        </row>
        <row r="128">
          <cell r="A128" t="str">
            <v>0100-2501-000</v>
          </cell>
          <cell r="B128">
            <v>293605.8</v>
          </cell>
          <cell r="C128">
            <v>268924.13</v>
          </cell>
        </row>
        <row r="129">
          <cell r="A129" t="str">
            <v>0100-2502-000</v>
          </cell>
          <cell r="B129">
            <v>202792.95</v>
          </cell>
          <cell r="C129">
            <v>339417.16</v>
          </cell>
        </row>
        <row r="130">
          <cell r="A130" t="str">
            <v>0100-2502-090</v>
          </cell>
          <cell r="B130">
            <v>0</v>
          </cell>
          <cell r="C130">
            <v>5593.6</v>
          </cell>
        </row>
        <row r="131">
          <cell r="A131" t="str">
            <v>0100-2505-000</v>
          </cell>
          <cell r="B131">
            <v>64050.37</v>
          </cell>
          <cell r="C131">
            <v>70927.87</v>
          </cell>
        </row>
        <row r="132">
          <cell r="A132" t="str">
            <v>0100-2508-000</v>
          </cell>
          <cell r="B132">
            <v>23658.41</v>
          </cell>
          <cell r="C132">
            <v>20847.689999999999</v>
          </cell>
        </row>
        <row r="133">
          <cell r="A133" t="str">
            <v>0100-2553-000</v>
          </cell>
          <cell r="B133">
            <v>20575.990000000002</v>
          </cell>
          <cell r="C133">
            <v>7646.7</v>
          </cell>
        </row>
        <row r="134">
          <cell r="A134" t="str">
            <v>0100-2580-000</v>
          </cell>
          <cell r="B134">
            <v>20204.3</v>
          </cell>
          <cell r="C134">
            <v>0</v>
          </cell>
        </row>
        <row r="135">
          <cell r="A135" t="str">
            <v>0100-2601-000</v>
          </cell>
          <cell r="B135">
            <v>183781.2</v>
          </cell>
          <cell r="C135">
            <v>135350</v>
          </cell>
        </row>
        <row r="136">
          <cell r="A136" t="str">
            <v>0100-2601-090</v>
          </cell>
          <cell r="B136">
            <v>3695</v>
          </cell>
          <cell r="C136">
            <v>41696.11</v>
          </cell>
        </row>
        <row r="137">
          <cell r="A137" t="str">
            <v>0100-2602-000</v>
          </cell>
          <cell r="B137">
            <v>2646794.41</v>
          </cell>
          <cell r="C137">
            <v>2234747.0499999998</v>
          </cell>
        </row>
        <row r="138">
          <cell r="A138" t="str">
            <v>0100-2602-090</v>
          </cell>
          <cell r="B138">
            <v>56609.16</v>
          </cell>
          <cell r="C138">
            <v>228322.47</v>
          </cell>
        </row>
        <row r="139">
          <cell r="A139" t="str">
            <v>0100-2641-000</v>
          </cell>
          <cell r="B139">
            <v>15022.85</v>
          </cell>
          <cell r="C139">
            <v>3319.18</v>
          </cell>
        </row>
        <row r="140">
          <cell r="A140" t="str">
            <v>0100-2641-090</v>
          </cell>
          <cell r="B140">
            <v>38</v>
          </cell>
          <cell r="C140">
            <v>207.87</v>
          </cell>
        </row>
        <row r="141">
          <cell r="A141" t="str">
            <v>0100-2651-000</v>
          </cell>
          <cell r="B141">
            <v>837670.63</v>
          </cell>
          <cell r="C141">
            <v>1121659.07</v>
          </cell>
        </row>
        <row r="142">
          <cell r="A142" t="str">
            <v>0100-2651-090</v>
          </cell>
          <cell r="B142">
            <v>0</v>
          </cell>
          <cell r="C142">
            <v>61352.26</v>
          </cell>
        </row>
        <row r="143">
          <cell r="A143" t="str">
            <v>0100-2691-000</v>
          </cell>
          <cell r="B143">
            <v>843267.4</v>
          </cell>
          <cell r="C143">
            <v>513196.41</v>
          </cell>
        </row>
        <row r="144">
          <cell r="A144" t="str">
            <v>0100-2801-000</v>
          </cell>
          <cell r="B144">
            <v>422736.15</v>
          </cell>
          <cell r="C144">
            <v>0</v>
          </cell>
        </row>
        <row r="145">
          <cell r="A145" t="str">
            <v>0100-2802-000</v>
          </cell>
          <cell r="B145">
            <v>0.11</v>
          </cell>
          <cell r="C145">
            <v>95915.42</v>
          </cell>
        </row>
        <row r="146">
          <cell r="A146" t="str">
            <v>0100-2813-000</v>
          </cell>
          <cell r="B146">
            <v>500000</v>
          </cell>
          <cell r="C146">
            <v>0</v>
          </cell>
        </row>
        <row r="147">
          <cell r="A147" t="str">
            <v>0100-2815-000</v>
          </cell>
          <cell r="B147">
            <v>200000</v>
          </cell>
          <cell r="C147">
            <v>0</v>
          </cell>
        </row>
        <row r="148">
          <cell r="A148" t="str">
            <v>0100-2822-000</v>
          </cell>
          <cell r="B148">
            <v>388794.89</v>
          </cell>
          <cell r="C148">
            <v>777794.89</v>
          </cell>
        </row>
        <row r="149">
          <cell r="A149" t="str">
            <v>0100-2822-090</v>
          </cell>
          <cell r="B149">
            <v>23319.16</v>
          </cell>
          <cell r="C149">
            <v>46319.16</v>
          </cell>
        </row>
        <row r="150">
          <cell r="A150" t="str">
            <v>0100-2844-000</v>
          </cell>
          <cell r="B150">
            <v>37932.769999999997</v>
          </cell>
          <cell r="C150">
            <v>3503.51</v>
          </cell>
        </row>
        <row r="151">
          <cell r="A151" t="str">
            <v>0100-2853-000</v>
          </cell>
          <cell r="B151">
            <v>10262.719999999999</v>
          </cell>
          <cell r="C151">
            <v>0</v>
          </cell>
        </row>
        <row r="152">
          <cell r="A152" t="str">
            <v>0100-2910-000</v>
          </cell>
          <cell r="B152">
            <v>0</v>
          </cell>
          <cell r="C152">
            <v>164914.6</v>
          </cell>
        </row>
        <row r="153">
          <cell r="A153" t="str">
            <v>0100-2920-000</v>
          </cell>
          <cell r="B153">
            <v>0</v>
          </cell>
          <cell r="C153">
            <v>1024045.42</v>
          </cell>
        </row>
        <row r="154">
          <cell r="A154" t="str">
            <v>0100-2925-000</v>
          </cell>
          <cell r="B154">
            <v>0</v>
          </cell>
          <cell r="C154">
            <v>2333.37</v>
          </cell>
        </row>
        <row r="155">
          <cell r="A155" t="str">
            <v>0100-2980-000</v>
          </cell>
          <cell r="B155">
            <v>200000</v>
          </cell>
          <cell r="C155">
            <v>1072874.25</v>
          </cell>
        </row>
        <row r="156">
          <cell r="A156" t="str">
            <v>0100-2990-000</v>
          </cell>
          <cell r="B156">
            <v>2320777.67</v>
          </cell>
          <cell r="C156">
            <v>2031602.37</v>
          </cell>
        </row>
        <row r="157">
          <cell r="A157" t="str">
            <v>0100-2990-090</v>
          </cell>
          <cell r="B157">
            <v>59020.97</v>
          </cell>
          <cell r="C157">
            <v>47332.07</v>
          </cell>
        </row>
        <row r="158">
          <cell r="A158" t="str">
            <v>0100-3101-042</v>
          </cell>
          <cell r="B158">
            <v>309769.40000000002</v>
          </cell>
          <cell r="C158">
            <v>840078.7</v>
          </cell>
        </row>
        <row r="159">
          <cell r="A159" t="str">
            <v>0100-3102-042</v>
          </cell>
          <cell r="B159">
            <v>100172.5</v>
          </cell>
          <cell r="C159">
            <v>383895</v>
          </cell>
        </row>
        <row r="160">
          <cell r="A160" t="str">
            <v>0100-3103-042</v>
          </cell>
          <cell r="B160">
            <v>480</v>
          </cell>
          <cell r="C160">
            <v>1600</v>
          </cell>
        </row>
        <row r="161">
          <cell r="A161" t="str">
            <v>0100-3107-042</v>
          </cell>
          <cell r="B161">
            <v>2025</v>
          </cell>
          <cell r="C161">
            <v>5250</v>
          </cell>
        </row>
        <row r="162">
          <cell r="A162" t="str">
            <v>0100-3111-042</v>
          </cell>
          <cell r="B162">
            <v>2154</v>
          </cell>
          <cell r="C162">
            <v>7180</v>
          </cell>
        </row>
        <row r="163">
          <cell r="A163" t="str">
            <v>0100-3121-074</v>
          </cell>
          <cell r="B163">
            <v>0</v>
          </cell>
          <cell r="C163">
            <v>0</v>
          </cell>
        </row>
        <row r="164">
          <cell r="A164" t="str">
            <v>0100-3121-085</v>
          </cell>
          <cell r="B164">
            <v>6500</v>
          </cell>
          <cell r="C164">
            <v>5</v>
          </cell>
        </row>
        <row r="165">
          <cell r="A165" t="str">
            <v>0100-3123-042</v>
          </cell>
          <cell r="B165">
            <v>158</v>
          </cell>
          <cell r="C165">
            <v>395</v>
          </cell>
        </row>
        <row r="166">
          <cell r="A166" t="str">
            <v>0100-3123-073</v>
          </cell>
          <cell r="B166">
            <v>0</v>
          </cell>
          <cell r="C166">
            <v>1896.65</v>
          </cell>
        </row>
        <row r="167">
          <cell r="A167" t="str">
            <v>0100-3123-074</v>
          </cell>
          <cell r="B167">
            <v>0</v>
          </cell>
          <cell r="C167">
            <v>0</v>
          </cell>
        </row>
        <row r="168">
          <cell r="A168" t="str">
            <v>0100-3123-085</v>
          </cell>
          <cell r="B168">
            <v>0</v>
          </cell>
          <cell r="C168">
            <v>446</v>
          </cell>
        </row>
        <row r="169">
          <cell r="A169" t="str">
            <v>0100-3141-042</v>
          </cell>
          <cell r="B169">
            <v>9503.1</v>
          </cell>
          <cell r="C169">
            <v>35860</v>
          </cell>
        </row>
        <row r="170">
          <cell r="A170" t="str">
            <v>0100-3151-042</v>
          </cell>
          <cell r="B170">
            <v>360</v>
          </cell>
          <cell r="C170">
            <v>1200</v>
          </cell>
        </row>
        <row r="171">
          <cell r="A171" t="str">
            <v>0100-3153-042</v>
          </cell>
          <cell r="B171">
            <v>1260</v>
          </cell>
          <cell r="C171">
            <v>3150</v>
          </cell>
        </row>
        <row r="172">
          <cell r="A172" t="str">
            <v>0100-3155-042</v>
          </cell>
          <cell r="B172">
            <v>1188</v>
          </cell>
          <cell r="C172">
            <v>3600</v>
          </cell>
        </row>
        <row r="173">
          <cell r="A173" t="str">
            <v>0100-3157-042</v>
          </cell>
          <cell r="B173">
            <v>5702.25</v>
          </cell>
          <cell r="C173">
            <v>16025</v>
          </cell>
        </row>
        <row r="174">
          <cell r="A174" t="str">
            <v>0100-3159-073</v>
          </cell>
          <cell r="B174">
            <v>51500</v>
          </cell>
          <cell r="C174">
            <v>0</v>
          </cell>
        </row>
        <row r="175">
          <cell r="A175" t="str">
            <v>0100-3161-042</v>
          </cell>
          <cell r="B175">
            <v>0</v>
          </cell>
          <cell r="C175">
            <v>0</v>
          </cell>
        </row>
        <row r="176">
          <cell r="A176" t="str">
            <v>0100-3161-073</v>
          </cell>
          <cell r="B176">
            <v>33400</v>
          </cell>
          <cell r="C176">
            <v>72490</v>
          </cell>
        </row>
        <row r="177">
          <cell r="A177" t="str">
            <v>0100-3161-074</v>
          </cell>
          <cell r="B177">
            <v>8182.5</v>
          </cell>
          <cell r="C177">
            <v>744828</v>
          </cell>
        </row>
        <row r="178">
          <cell r="A178" t="str">
            <v>0100-3161-085</v>
          </cell>
          <cell r="B178">
            <v>1070863</v>
          </cell>
          <cell r="C178">
            <v>4493961.9400000004</v>
          </cell>
        </row>
        <row r="179">
          <cell r="A179" t="str">
            <v>0100-3165-042</v>
          </cell>
          <cell r="B179">
            <v>0</v>
          </cell>
          <cell r="C179">
            <v>0</v>
          </cell>
        </row>
        <row r="180">
          <cell r="A180" t="str">
            <v>0100-3165-073</v>
          </cell>
          <cell r="B180">
            <v>0</v>
          </cell>
          <cell r="C180">
            <v>90</v>
          </cell>
        </row>
        <row r="181">
          <cell r="A181" t="str">
            <v>0100-3165-085</v>
          </cell>
          <cell r="B181">
            <v>36000</v>
          </cell>
          <cell r="C181">
            <v>91425</v>
          </cell>
        </row>
        <row r="182">
          <cell r="A182" t="str">
            <v>0100-3165-086</v>
          </cell>
          <cell r="B182">
            <v>0</v>
          </cell>
          <cell r="C182">
            <v>39715</v>
          </cell>
        </row>
        <row r="183">
          <cell r="A183" t="str">
            <v>0100-3172-042</v>
          </cell>
          <cell r="B183">
            <v>69807.55</v>
          </cell>
          <cell r="C183">
            <v>195440.3</v>
          </cell>
        </row>
        <row r="184">
          <cell r="A184" t="str">
            <v>0100-3174-042</v>
          </cell>
          <cell r="B184">
            <v>414.4</v>
          </cell>
          <cell r="C184">
            <v>1295</v>
          </cell>
        </row>
        <row r="185">
          <cell r="A185" t="str">
            <v>0100-3199-042</v>
          </cell>
          <cell r="B185">
            <v>300</v>
          </cell>
          <cell r="C185">
            <v>9750</v>
          </cell>
        </row>
        <row r="186">
          <cell r="A186" t="str">
            <v>0100-3199-073</v>
          </cell>
          <cell r="B186">
            <v>430.36</v>
          </cell>
          <cell r="C186">
            <v>0</v>
          </cell>
        </row>
        <row r="187">
          <cell r="A187" t="str">
            <v>0100-3199-074</v>
          </cell>
          <cell r="B187">
            <v>0</v>
          </cell>
          <cell r="C187">
            <v>0</v>
          </cell>
        </row>
        <row r="188">
          <cell r="A188" t="str">
            <v>0100-3199-085</v>
          </cell>
          <cell r="B188">
            <v>0</v>
          </cell>
          <cell r="C188">
            <v>1</v>
          </cell>
        </row>
        <row r="189">
          <cell r="A189" t="str">
            <v>0100-3199-086</v>
          </cell>
          <cell r="B189">
            <v>0</v>
          </cell>
          <cell r="C189">
            <v>2154</v>
          </cell>
        </row>
        <row r="190">
          <cell r="A190" t="str">
            <v>0100-3516-042</v>
          </cell>
          <cell r="B190">
            <v>31159.8</v>
          </cell>
          <cell r="C190">
            <v>76846.5</v>
          </cell>
        </row>
        <row r="191">
          <cell r="A191" t="str">
            <v>0100-3516-074</v>
          </cell>
          <cell r="B191">
            <v>0</v>
          </cell>
          <cell r="C191">
            <v>3295</v>
          </cell>
        </row>
        <row r="192">
          <cell r="A192" t="str">
            <v>0100-3516-085</v>
          </cell>
          <cell r="B192">
            <v>0</v>
          </cell>
          <cell r="C192">
            <v>3095</v>
          </cell>
        </row>
        <row r="193">
          <cell r="A193" t="str">
            <v>0100-3519-086</v>
          </cell>
          <cell r="B193">
            <v>0</v>
          </cell>
          <cell r="C193">
            <v>0</v>
          </cell>
        </row>
        <row r="194">
          <cell r="A194" t="str">
            <v>0100-3525-086</v>
          </cell>
          <cell r="B194">
            <v>0</v>
          </cell>
          <cell r="C194">
            <v>81559.199999999997</v>
          </cell>
        </row>
        <row r="195">
          <cell r="A195" t="str">
            <v>0100-3528-085</v>
          </cell>
          <cell r="B195">
            <v>0</v>
          </cell>
          <cell r="C195">
            <v>0</v>
          </cell>
        </row>
        <row r="196">
          <cell r="A196" t="str">
            <v>0100-3531-042</v>
          </cell>
          <cell r="B196">
            <v>22783</v>
          </cell>
          <cell r="C196">
            <v>28700</v>
          </cell>
        </row>
        <row r="197">
          <cell r="A197" t="str">
            <v>0100-3531-073</v>
          </cell>
          <cell r="B197">
            <v>13444.573999999999</v>
          </cell>
          <cell r="C197">
            <v>34222.07</v>
          </cell>
        </row>
        <row r="198">
          <cell r="A198" t="str">
            <v>0100-3531-085</v>
          </cell>
          <cell r="B198">
            <v>28359</v>
          </cell>
          <cell r="C198">
            <v>46073</v>
          </cell>
        </row>
        <row r="199">
          <cell r="A199" t="str">
            <v>0100-3531-086</v>
          </cell>
          <cell r="B199">
            <v>95952</v>
          </cell>
          <cell r="C199">
            <v>95952</v>
          </cell>
        </row>
        <row r="200">
          <cell r="A200" t="str">
            <v>0100-3701-042</v>
          </cell>
          <cell r="B200">
            <v>1800</v>
          </cell>
          <cell r="C200">
            <v>139111.49</v>
          </cell>
        </row>
        <row r="201">
          <cell r="A201" t="str">
            <v>0100-3702-073</v>
          </cell>
          <cell r="B201">
            <v>28831.83</v>
          </cell>
          <cell r="C201">
            <v>338236.25</v>
          </cell>
        </row>
        <row r="202">
          <cell r="A202" t="str">
            <v>0100-3702-074</v>
          </cell>
          <cell r="B202">
            <v>12627.86</v>
          </cell>
          <cell r="C202">
            <v>44212.31</v>
          </cell>
        </row>
        <row r="203">
          <cell r="A203" t="str">
            <v>0100-3702-085</v>
          </cell>
          <cell r="B203">
            <v>184736.19</v>
          </cell>
          <cell r="C203">
            <v>922583.32</v>
          </cell>
        </row>
        <row r="204">
          <cell r="A204" t="str">
            <v>0100-3702-086</v>
          </cell>
          <cell r="B204">
            <v>37799.21</v>
          </cell>
          <cell r="C204">
            <v>359093.73</v>
          </cell>
        </row>
        <row r="205">
          <cell r="A205" t="str">
            <v>0100-3731-073</v>
          </cell>
          <cell r="B205">
            <v>90.8</v>
          </cell>
          <cell r="C205">
            <v>0</v>
          </cell>
        </row>
        <row r="206">
          <cell r="A206" t="str">
            <v>0100-3740-042</v>
          </cell>
          <cell r="B206">
            <v>2609.84</v>
          </cell>
          <cell r="C206">
            <v>13266.02</v>
          </cell>
        </row>
        <row r="207">
          <cell r="A207" t="str">
            <v>0100-3761-042</v>
          </cell>
          <cell r="B207">
            <v>339</v>
          </cell>
          <cell r="C207">
            <v>1345.67</v>
          </cell>
        </row>
        <row r="208">
          <cell r="A208" t="str">
            <v>0100-3761-073</v>
          </cell>
          <cell r="B208">
            <v>0</v>
          </cell>
          <cell r="C208">
            <v>75</v>
          </cell>
        </row>
        <row r="209">
          <cell r="A209" t="str">
            <v>0100-3761-085</v>
          </cell>
          <cell r="B209">
            <v>0</v>
          </cell>
          <cell r="C209">
            <v>240</v>
          </cell>
        </row>
        <row r="210">
          <cell r="A210" t="str">
            <v>0100-3771-036</v>
          </cell>
          <cell r="B210">
            <v>730501.16</v>
          </cell>
          <cell r="C210">
            <v>2386587.5</v>
          </cell>
        </row>
        <row r="211">
          <cell r="A211" t="str">
            <v>0100-3771-055</v>
          </cell>
          <cell r="B211">
            <v>3275</v>
          </cell>
          <cell r="C211">
            <v>57910</v>
          </cell>
        </row>
        <row r="212">
          <cell r="A212" t="str">
            <v>0100-3771-099</v>
          </cell>
          <cell r="B212">
            <v>2000</v>
          </cell>
          <cell r="C212">
            <v>0</v>
          </cell>
        </row>
        <row r="213">
          <cell r="A213" t="str">
            <v>0100-3773-036</v>
          </cell>
          <cell r="B213">
            <v>117755</v>
          </cell>
          <cell r="C213">
            <v>165555</v>
          </cell>
        </row>
        <row r="214">
          <cell r="A214" t="str">
            <v>0100-3773-055</v>
          </cell>
          <cell r="B214">
            <v>113955</v>
          </cell>
          <cell r="C214">
            <v>133155</v>
          </cell>
        </row>
        <row r="215">
          <cell r="A215" t="str">
            <v>0100-3773-085</v>
          </cell>
          <cell r="B215">
            <v>3200</v>
          </cell>
          <cell r="C215">
            <v>0</v>
          </cell>
        </row>
        <row r="216">
          <cell r="A216" t="str">
            <v>0100-3781-042</v>
          </cell>
          <cell r="B216">
            <v>85313.22</v>
          </cell>
          <cell r="C216">
            <v>267648.59999999998</v>
          </cell>
        </row>
        <row r="217">
          <cell r="A217" t="str">
            <v>0100-3791-042</v>
          </cell>
          <cell r="B217">
            <v>500</v>
          </cell>
          <cell r="C217">
            <v>4350</v>
          </cell>
        </row>
        <row r="218">
          <cell r="A218" t="str">
            <v>0100-3791-073</v>
          </cell>
          <cell r="B218">
            <v>929.59</v>
          </cell>
          <cell r="C218">
            <v>6476.63</v>
          </cell>
        </row>
        <row r="219">
          <cell r="A219" t="str">
            <v>0100-3791-074</v>
          </cell>
          <cell r="B219">
            <v>0</v>
          </cell>
          <cell r="C219">
            <v>254.29</v>
          </cell>
        </row>
        <row r="220">
          <cell r="A220" t="str">
            <v>0100-3791-085</v>
          </cell>
          <cell r="B220">
            <v>507164.07</v>
          </cell>
          <cell r="C220">
            <v>501749.39</v>
          </cell>
        </row>
        <row r="221">
          <cell r="A221" t="str">
            <v>0100-3791-086</v>
          </cell>
          <cell r="B221">
            <v>0</v>
          </cell>
          <cell r="C221">
            <v>10550.79</v>
          </cell>
        </row>
        <row r="222">
          <cell r="A222" t="str">
            <v>0100-4102-042</v>
          </cell>
          <cell r="B222">
            <v>20633.2</v>
          </cell>
          <cell r="C222">
            <v>0</v>
          </cell>
        </row>
        <row r="223">
          <cell r="A223" t="str">
            <v>0100-4107-042</v>
          </cell>
          <cell r="B223">
            <v>2030.95</v>
          </cell>
          <cell r="C223">
            <v>0</v>
          </cell>
        </row>
        <row r="224">
          <cell r="A224" t="str">
            <v>0100-4111-042</v>
          </cell>
          <cell r="B224">
            <v>674</v>
          </cell>
          <cell r="C224">
            <v>0</v>
          </cell>
        </row>
        <row r="225">
          <cell r="A225" t="str">
            <v>0100-4121-073</v>
          </cell>
          <cell r="B225">
            <v>8141.5</v>
          </cell>
          <cell r="C225">
            <v>4735</v>
          </cell>
        </row>
        <row r="226">
          <cell r="A226" t="str">
            <v>0100-4121-074</v>
          </cell>
          <cell r="B226">
            <v>39770.35</v>
          </cell>
          <cell r="C226">
            <v>2445</v>
          </cell>
        </row>
        <row r="227">
          <cell r="A227" t="str">
            <v>0100-4121-085</v>
          </cell>
          <cell r="B227">
            <v>111635.1</v>
          </cell>
          <cell r="C227">
            <v>35820</v>
          </cell>
        </row>
        <row r="228">
          <cell r="A228" t="str">
            <v>0100-4121-086</v>
          </cell>
          <cell r="B228">
            <v>178.75</v>
          </cell>
          <cell r="C228">
            <v>0</v>
          </cell>
        </row>
        <row r="229">
          <cell r="A229" t="str">
            <v>0100-4151-042</v>
          </cell>
          <cell r="B229">
            <v>115</v>
          </cell>
          <cell r="C229">
            <v>0</v>
          </cell>
        </row>
        <row r="230">
          <cell r="A230" t="str">
            <v>0100-4174-042</v>
          </cell>
          <cell r="B230">
            <v>264.18</v>
          </cell>
          <cell r="C230">
            <v>0</v>
          </cell>
        </row>
        <row r="231">
          <cell r="A231" t="str">
            <v>0100-4190-073</v>
          </cell>
          <cell r="B231">
            <v>165770.44</v>
          </cell>
          <cell r="C231">
            <v>0</v>
          </cell>
        </row>
        <row r="232">
          <cell r="A232" t="str">
            <v>0100-4190-085</v>
          </cell>
          <cell r="B232">
            <v>14933.77</v>
          </cell>
          <cell r="C232">
            <v>0</v>
          </cell>
        </row>
        <row r="233">
          <cell r="A233" t="str">
            <v>0100-4199-073</v>
          </cell>
          <cell r="B233">
            <v>2065.0300000000002</v>
          </cell>
          <cell r="C233">
            <v>23033</v>
          </cell>
        </row>
        <row r="234">
          <cell r="A234" t="str">
            <v>0100-4199-074</v>
          </cell>
          <cell r="B234">
            <v>118432.98</v>
          </cell>
          <cell r="C234">
            <v>0</v>
          </cell>
        </row>
        <row r="235">
          <cell r="A235" t="str">
            <v>0100-4199-085</v>
          </cell>
          <cell r="B235">
            <v>61554.41</v>
          </cell>
          <cell r="C235">
            <v>180</v>
          </cell>
        </row>
        <row r="236">
          <cell r="A236" t="str">
            <v>0100-4221-074</v>
          </cell>
          <cell r="B236">
            <v>3624.5</v>
          </cell>
          <cell r="C236">
            <v>0</v>
          </cell>
        </row>
        <row r="237">
          <cell r="A237" t="str">
            <v>0100-4221-085</v>
          </cell>
          <cell r="B237">
            <v>34443.519999999997</v>
          </cell>
          <cell r="C237">
            <v>0</v>
          </cell>
        </row>
        <row r="238">
          <cell r="A238" t="str">
            <v>0100-4223-073</v>
          </cell>
          <cell r="B238">
            <v>8172.08</v>
          </cell>
          <cell r="C238">
            <v>0</v>
          </cell>
        </row>
        <row r="239">
          <cell r="A239" t="str">
            <v>0100-4223-074</v>
          </cell>
          <cell r="B239">
            <v>6580.05</v>
          </cell>
          <cell r="C239">
            <v>0</v>
          </cell>
        </row>
        <row r="240">
          <cell r="A240" t="str">
            <v>0100-4223-085</v>
          </cell>
          <cell r="B240">
            <v>12815.65</v>
          </cell>
          <cell r="C240">
            <v>7253.4</v>
          </cell>
        </row>
        <row r="241">
          <cell r="A241" t="str">
            <v>0100-4223-086</v>
          </cell>
          <cell r="B241">
            <v>11230.12</v>
          </cell>
          <cell r="C241">
            <v>4380</v>
          </cell>
        </row>
        <row r="242">
          <cell r="A242" t="str">
            <v>0100-4265-086</v>
          </cell>
          <cell r="B242">
            <v>0</v>
          </cell>
          <cell r="C242">
            <v>2000</v>
          </cell>
        </row>
        <row r="243">
          <cell r="A243" t="str">
            <v>0100-4299-042</v>
          </cell>
          <cell r="B243">
            <v>0</v>
          </cell>
          <cell r="C243">
            <v>0</v>
          </cell>
        </row>
        <row r="244">
          <cell r="A244" t="str">
            <v>0100-4299-073</v>
          </cell>
          <cell r="B244">
            <v>703.27</v>
          </cell>
          <cell r="C244">
            <v>0</v>
          </cell>
        </row>
        <row r="245">
          <cell r="A245" t="str">
            <v>0100-4299-074</v>
          </cell>
          <cell r="B245">
            <v>347.15</v>
          </cell>
          <cell r="C245">
            <v>0</v>
          </cell>
        </row>
        <row r="246">
          <cell r="A246" t="str">
            <v>0100-4299-085</v>
          </cell>
          <cell r="B246">
            <v>6923.88</v>
          </cell>
          <cell r="C246">
            <v>0</v>
          </cell>
        </row>
        <row r="247">
          <cell r="A247" t="str">
            <v>0100-4299-086</v>
          </cell>
          <cell r="B247">
            <v>919.62</v>
          </cell>
          <cell r="C247">
            <v>0</v>
          </cell>
        </row>
        <row r="248">
          <cell r="A248" t="str">
            <v>0100-4516-042</v>
          </cell>
          <cell r="B248">
            <v>34669.660000000003</v>
          </cell>
          <cell r="C248">
            <v>0</v>
          </cell>
        </row>
        <row r="249">
          <cell r="A249" t="str">
            <v>0100-4516-074</v>
          </cell>
          <cell r="B249">
            <v>2306.5</v>
          </cell>
          <cell r="C249">
            <v>0</v>
          </cell>
        </row>
        <row r="250">
          <cell r="A250" t="str">
            <v>0100-4516-085</v>
          </cell>
          <cell r="B250">
            <v>2306.5</v>
          </cell>
          <cell r="C250">
            <v>0</v>
          </cell>
        </row>
        <row r="251">
          <cell r="A251" t="str">
            <v>0100-4519-086</v>
          </cell>
          <cell r="B251">
            <v>10687.04</v>
          </cell>
          <cell r="C251">
            <v>5343.52</v>
          </cell>
        </row>
        <row r="252">
          <cell r="A252" t="str">
            <v>0100-4525-086</v>
          </cell>
          <cell r="B252">
            <v>117317.6</v>
          </cell>
          <cell r="C252">
            <v>58000</v>
          </cell>
        </row>
        <row r="253">
          <cell r="A253" t="str">
            <v>0100-4531-042</v>
          </cell>
          <cell r="B253">
            <v>12445.81</v>
          </cell>
          <cell r="C253">
            <v>0</v>
          </cell>
        </row>
        <row r="254">
          <cell r="A254" t="str">
            <v>0100-4531-073</v>
          </cell>
          <cell r="B254">
            <v>14008</v>
          </cell>
          <cell r="C254">
            <v>0</v>
          </cell>
        </row>
        <row r="255">
          <cell r="A255" t="str">
            <v>0100-4531-085</v>
          </cell>
          <cell r="B255">
            <v>59341.59</v>
          </cell>
          <cell r="C255">
            <v>16810</v>
          </cell>
        </row>
        <row r="256">
          <cell r="A256" t="str">
            <v>0100-4701-042</v>
          </cell>
          <cell r="B256">
            <v>0</v>
          </cell>
          <cell r="C256">
            <v>43142.1</v>
          </cell>
        </row>
        <row r="257">
          <cell r="A257" t="str">
            <v>0100-4702-073</v>
          </cell>
          <cell r="B257">
            <v>2121.84</v>
          </cell>
          <cell r="C257">
            <v>3323.35</v>
          </cell>
        </row>
        <row r="258">
          <cell r="A258" t="str">
            <v>0100-4702-074</v>
          </cell>
          <cell r="B258">
            <v>2564.94</v>
          </cell>
          <cell r="C258">
            <v>2440.8000000000002</v>
          </cell>
        </row>
        <row r="259">
          <cell r="A259" t="str">
            <v>0100-4702-085</v>
          </cell>
          <cell r="B259">
            <v>2827.58</v>
          </cell>
          <cell r="C259">
            <v>20062.75</v>
          </cell>
        </row>
        <row r="260">
          <cell r="A260" t="str">
            <v>0100-4702-086</v>
          </cell>
          <cell r="B260">
            <v>2470.13</v>
          </cell>
          <cell r="C260">
            <v>0</v>
          </cell>
        </row>
        <row r="261">
          <cell r="A261" t="str">
            <v>0100-4740-042</v>
          </cell>
          <cell r="B261">
            <v>17014.2</v>
          </cell>
          <cell r="C261">
            <v>0</v>
          </cell>
        </row>
        <row r="262">
          <cell r="A262" t="str">
            <v>0100-4761-042</v>
          </cell>
          <cell r="B262">
            <v>205</v>
          </cell>
          <cell r="C262">
            <v>0</v>
          </cell>
        </row>
        <row r="263">
          <cell r="A263" t="str">
            <v>0100-4771-036</v>
          </cell>
          <cell r="B263">
            <v>2000</v>
          </cell>
          <cell r="C263">
            <v>0</v>
          </cell>
        </row>
        <row r="264">
          <cell r="A264" t="str">
            <v>0100-4771-099</v>
          </cell>
          <cell r="B264">
            <v>0</v>
          </cell>
          <cell r="C264">
            <v>2000</v>
          </cell>
        </row>
        <row r="265">
          <cell r="A265" t="str">
            <v>0100-4791-073</v>
          </cell>
          <cell r="B265">
            <v>4387.63</v>
          </cell>
          <cell r="C265">
            <v>0</v>
          </cell>
        </row>
        <row r="266">
          <cell r="A266" t="str">
            <v>0100-4791-085</v>
          </cell>
          <cell r="B266">
            <v>715</v>
          </cell>
          <cell r="C266">
            <v>465.54</v>
          </cell>
        </row>
        <row r="267">
          <cell r="A267" t="str">
            <v>0100-4960-042</v>
          </cell>
          <cell r="B267">
            <v>16000</v>
          </cell>
          <cell r="C267">
            <v>209.99</v>
          </cell>
        </row>
        <row r="268">
          <cell r="A268" t="str">
            <v>0100-5101-001</v>
          </cell>
          <cell r="B268">
            <v>195199.93</v>
          </cell>
          <cell r="C268">
            <v>0</v>
          </cell>
        </row>
        <row r="269">
          <cell r="A269" t="str">
            <v>0100-5101-003</v>
          </cell>
          <cell r="B269">
            <v>89734.71</v>
          </cell>
          <cell r="C269">
            <v>1494.24</v>
          </cell>
        </row>
        <row r="270">
          <cell r="A270" t="str">
            <v>0100-5101-012</v>
          </cell>
          <cell r="B270">
            <v>182231.05</v>
          </cell>
          <cell r="C270">
            <v>2124.1</v>
          </cell>
        </row>
        <row r="271">
          <cell r="A271" t="str">
            <v>0100-5101-013</v>
          </cell>
          <cell r="B271">
            <v>70758.2</v>
          </cell>
          <cell r="C271">
            <v>386.82</v>
          </cell>
        </row>
        <row r="272">
          <cell r="A272" t="str">
            <v>0100-5101-016</v>
          </cell>
          <cell r="B272">
            <v>38910.97</v>
          </cell>
          <cell r="C272">
            <v>0</v>
          </cell>
        </row>
        <row r="273">
          <cell r="A273" t="str">
            <v>0100-5101-021</v>
          </cell>
          <cell r="B273">
            <v>0</v>
          </cell>
          <cell r="C273">
            <v>0</v>
          </cell>
        </row>
        <row r="274">
          <cell r="A274" t="str">
            <v>0100-5101-026</v>
          </cell>
          <cell r="B274">
            <v>88617.2</v>
          </cell>
          <cell r="C274">
            <v>1187.92</v>
          </cell>
        </row>
        <row r="275">
          <cell r="A275" t="str">
            <v>0100-5101-032</v>
          </cell>
          <cell r="B275">
            <v>0</v>
          </cell>
          <cell r="C275">
            <v>0</v>
          </cell>
        </row>
        <row r="276">
          <cell r="A276" t="str">
            <v>0100-5101-033</v>
          </cell>
          <cell r="B276">
            <v>430051.45</v>
          </cell>
          <cell r="C276">
            <v>0</v>
          </cell>
        </row>
        <row r="277">
          <cell r="A277" t="str">
            <v>0100-5101-034</v>
          </cell>
          <cell r="B277">
            <v>212678.09</v>
          </cell>
          <cell r="C277">
            <v>3281.67</v>
          </cell>
        </row>
        <row r="278">
          <cell r="A278" t="str">
            <v>0100-5101-035</v>
          </cell>
          <cell r="B278">
            <v>143621.24</v>
          </cell>
          <cell r="C278">
            <v>0</v>
          </cell>
        </row>
        <row r="279">
          <cell r="A279" t="str">
            <v>0100-5101-036</v>
          </cell>
          <cell r="B279">
            <v>669044.30000000005</v>
          </cell>
          <cell r="C279">
            <v>15000.03</v>
          </cell>
        </row>
        <row r="280">
          <cell r="A280" t="str">
            <v>0100-5101-037</v>
          </cell>
          <cell r="B280">
            <v>2416.67</v>
          </cell>
          <cell r="C280">
            <v>2416.67</v>
          </cell>
        </row>
        <row r="281">
          <cell r="A281" t="str">
            <v>0100-5101-042</v>
          </cell>
          <cell r="B281">
            <v>0</v>
          </cell>
          <cell r="C281">
            <v>0</v>
          </cell>
        </row>
        <row r="282">
          <cell r="A282" t="str">
            <v>0100-5101-046</v>
          </cell>
          <cell r="B282">
            <v>0</v>
          </cell>
          <cell r="C282">
            <v>0</v>
          </cell>
        </row>
        <row r="283">
          <cell r="A283" t="str">
            <v>0100-5101-048</v>
          </cell>
          <cell r="B283">
            <v>261398.07</v>
          </cell>
          <cell r="C283">
            <v>36000</v>
          </cell>
        </row>
        <row r="284">
          <cell r="A284" t="str">
            <v>0100-5101-049</v>
          </cell>
          <cell r="B284">
            <v>0</v>
          </cell>
          <cell r="C284">
            <v>0</v>
          </cell>
        </row>
        <row r="285">
          <cell r="A285" t="str">
            <v>0100-5101-051</v>
          </cell>
          <cell r="B285">
            <v>177836.12</v>
          </cell>
          <cell r="C285">
            <v>0</v>
          </cell>
        </row>
        <row r="286">
          <cell r="A286" t="str">
            <v>0100-5101-053</v>
          </cell>
          <cell r="B286">
            <v>32483.25</v>
          </cell>
          <cell r="C286">
            <v>249.97</v>
          </cell>
        </row>
        <row r="287">
          <cell r="A287" t="str">
            <v>0100-5101-055</v>
          </cell>
          <cell r="B287">
            <v>493129.59</v>
          </cell>
          <cell r="C287">
            <v>0</v>
          </cell>
        </row>
        <row r="288">
          <cell r="A288" t="str">
            <v>0100-5101-056</v>
          </cell>
          <cell r="B288">
            <v>167988.69</v>
          </cell>
          <cell r="C288">
            <v>0</v>
          </cell>
        </row>
        <row r="289">
          <cell r="A289" t="str">
            <v>0100-5101-057</v>
          </cell>
          <cell r="B289">
            <v>54815.75</v>
          </cell>
          <cell r="C289">
            <v>0</v>
          </cell>
        </row>
        <row r="290">
          <cell r="A290" t="str">
            <v>0100-5101-064</v>
          </cell>
          <cell r="B290">
            <v>243316.99</v>
          </cell>
          <cell r="C290">
            <v>195030.58</v>
          </cell>
        </row>
        <row r="291">
          <cell r="A291" t="str">
            <v>0100-5101-065</v>
          </cell>
          <cell r="B291">
            <v>0</v>
          </cell>
          <cell r="C291">
            <v>0</v>
          </cell>
        </row>
        <row r="292">
          <cell r="A292" t="str">
            <v>0100-5101-067</v>
          </cell>
          <cell r="B292">
            <v>0</v>
          </cell>
          <cell r="C292">
            <v>0</v>
          </cell>
        </row>
        <row r="293">
          <cell r="A293" t="str">
            <v>0100-5101-073</v>
          </cell>
          <cell r="B293">
            <v>346599.01</v>
          </cell>
          <cell r="C293">
            <v>1635.72</v>
          </cell>
        </row>
        <row r="294">
          <cell r="A294" t="str">
            <v>0100-5101-074</v>
          </cell>
          <cell r="B294">
            <v>28000</v>
          </cell>
          <cell r="C294">
            <v>0</v>
          </cell>
        </row>
        <row r="295">
          <cell r="A295" t="str">
            <v>0100-5101-075</v>
          </cell>
          <cell r="B295">
            <v>22906</v>
          </cell>
          <cell r="C295">
            <v>3330.72</v>
          </cell>
        </row>
        <row r="296">
          <cell r="A296" t="str">
            <v>0100-5101-085</v>
          </cell>
          <cell r="B296">
            <v>444165.16</v>
          </cell>
          <cell r="C296">
            <v>0</v>
          </cell>
        </row>
        <row r="297">
          <cell r="A297" t="str">
            <v>0100-5101-086</v>
          </cell>
          <cell r="B297">
            <v>3624.08</v>
          </cell>
          <cell r="C297">
            <v>3624.08</v>
          </cell>
        </row>
        <row r="298">
          <cell r="A298" t="str">
            <v>0100-5102-001</v>
          </cell>
          <cell r="B298">
            <v>692.21</v>
          </cell>
          <cell r="C298">
            <v>0</v>
          </cell>
        </row>
        <row r="299">
          <cell r="A299" t="str">
            <v>0100-5102-003</v>
          </cell>
          <cell r="B299">
            <v>1276.6099999999999</v>
          </cell>
          <cell r="C299">
            <v>0</v>
          </cell>
        </row>
        <row r="300">
          <cell r="A300" t="str">
            <v>0100-5102-012</v>
          </cell>
          <cell r="B300">
            <v>2597.62</v>
          </cell>
          <cell r="C300">
            <v>0</v>
          </cell>
        </row>
        <row r="301">
          <cell r="A301" t="str">
            <v>0100-5102-013</v>
          </cell>
          <cell r="B301">
            <v>1158.23</v>
          </cell>
          <cell r="C301">
            <v>0</v>
          </cell>
        </row>
        <row r="302">
          <cell r="A302" t="str">
            <v>0100-5102-016</v>
          </cell>
          <cell r="B302">
            <v>0</v>
          </cell>
          <cell r="C302">
            <v>0</v>
          </cell>
        </row>
        <row r="303">
          <cell r="A303" t="str">
            <v>0100-5102-026</v>
          </cell>
          <cell r="B303">
            <v>1700.82</v>
          </cell>
          <cell r="C303">
            <v>0</v>
          </cell>
        </row>
        <row r="304">
          <cell r="A304" t="str">
            <v>0100-5102-035</v>
          </cell>
          <cell r="B304">
            <v>1781.1</v>
          </cell>
          <cell r="C304">
            <v>0</v>
          </cell>
        </row>
        <row r="305">
          <cell r="A305" t="str">
            <v>0100-5102-051</v>
          </cell>
          <cell r="B305">
            <v>0</v>
          </cell>
          <cell r="C305">
            <v>0</v>
          </cell>
        </row>
        <row r="306">
          <cell r="A306" t="str">
            <v>0100-5102-053</v>
          </cell>
          <cell r="B306">
            <v>15.75</v>
          </cell>
          <cell r="C306">
            <v>0</v>
          </cell>
        </row>
        <row r="307">
          <cell r="A307" t="str">
            <v>0100-5102-056</v>
          </cell>
          <cell r="B307">
            <v>0</v>
          </cell>
          <cell r="C307">
            <v>0</v>
          </cell>
        </row>
        <row r="308">
          <cell r="A308" t="str">
            <v>0100-5102-057</v>
          </cell>
          <cell r="B308">
            <v>1692.25</v>
          </cell>
          <cell r="C308">
            <v>0</v>
          </cell>
        </row>
        <row r="309">
          <cell r="A309" t="str">
            <v>0100-5102-075</v>
          </cell>
          <cell r="B309">
            <v>0</v>
          </cell>
          <cell r="C309">
            <v>0</v>
          </cell>
        </row>
        <row r="310">
          <cell r="A310" t="str">
            <v>0100-5102-085</v>
          </cell>
          <cell r="B310">
            <v>199.08</v>
          </cell>
          <cell r="C310">
            <v>0</v>
          </cell>
        </row>
        <row r="311">
          <cell r="A311" t="str">
            <v>0100-5201-073</v>
          </cell>
          <cell r="B311">
            <v>0</v>
          </cell>
          <cell r="C311">
            <v>2500</v>
          </cell>
        </row>
        <row r="312">
          <cell r="A312" t="str">
            <v>0100-5201-074</v>
          </cell>
          <cell r="B312">
            <v>0</v>
          </cell>
          <cell r="C312">
            <v>0</v>
          </cell>
        </row>
        <row r="313">
          <cell r="A313" t="str">
            <v>0100-5201-085</v>
          </cell>
          <cell r="B313">
            <v>6250</v>
          </cell>
          <cell r="C313">
            <v>0</v>
          </cell>
        </row>
        <row r="314">
          <cell r="A314" t="str">
            <v>0100-5201-086</v>
          </cell>
          <cell r="B314">
            <v>0</v>
          </cell>
          <cell r="C314">
            <v>0</v>
          </cell>
        </row>
        <row r="315">
          <cell r="A315" t="str">
            <v>0100-5202-003</v>
          </cell>
          <cell r="B315">
            <v>9910</v>
          </cell>
          <cell r="C315">
            <v>0</v>
          </cell>
        </row>
        <row r="316">
          <cell r="A316" t="str">
            <v>0100-5202-021</v>
          </cell>
          <cell r="B316">
            <v>0</v>
          </cell>
          <cell r="C316">
            <v>1041.27</v>
          </cell>
        </row>
        <row r="317">
          <cell r="A317" t="str">
            <v>0100-5202-026</v>
          </cell>
          <cell r="B317">
            <v>15931.94</v>
          </cell>
          <cell r="C317">
            <v>5935.79</v>
          </cell>
        </row>
        <row r="318">
          <cell r="A318" t="str">
            <v>0100-5202-034</v>
          </cell>
          <cell r="B318">
            <v>3668.38</v>
          </cell>
          <cell r="C318">
            <v>3366.63</v>
          </cell>
        </row>
        <row r="319">
          <cell r="A319" t="str">
            <v>0100-5202-035</v>
          </cell>
          <cell r="B319">
            <v>52334.33</v>
          </cell>
          <cell r="C319">
            <v>19153.57</v>
          </cell>
        </row>
        <row r="320">
          <cell r="A320" t="str">
            <v>0100-5202-042</v>
          </cell>
          <cell r="B320">
            <v>61417.65</v>
          </cell>
          <cell r="C320">
            <v>11239.69</v>
          </cell>
        </row>
        <row r="321">
          <cell r="A321" t="str">
            <v>0100-5202-051</v>
          </cell>
          <cell r="B321">
            <v>56692.89</v>
          </cell>
          <cell r="C321">
            <v>0</v>
          </cell>
        </row>
        <row r="322">
          <cell r="A322" t="str">
            <v>0100-5202-073</v>
          </cell>
          <cell r="B322">
            <v>33648.47</v>
          </cell>
          <cell r="C322">
            <v>17166</v>
          </cell>
        </row>
        <row r="323">
          <cell r="A323" t="str">
            <v>0100-5202-074</v>
          </cell>
          <cell r="B323">
            <v>26271.05</v>
          </cell>
          <cell r="C323">
            <v>8496.32</v>
          </cell>
        </row>
        <row r="324">
          <cell r="A324" t="str">
            <v>0100-5202-075</v>
          </cell>
          <cell r="B324">
            <v>0</v>
          </cell>
          <cell r="C324">
            <v>7439.99</v>
          </cell>
        </row>
        <row r="325">
          <cell r="A325" t="str">
            <v>0100-5202-085</v>
          </cell>
          <cell r="B325">
            <v>369057.06</v>
          </cell>
          <cell r="C325">
            <v>83999.72</v>
          </cell>
        </row>
        <row r="326">
          <cell r="A326" t="str">
            <v>0100-5202-086</v>
          </cell>
          <cell r="B326">
            <v>0</v>
          </cell>
          <cell r="C326">
            <v>0</v>
          </cell>
        </row>
        <row r="327">
          <cell r="A327" t="str">
            <v>0100-5203-013</v>
          </cell>
          <cell r="B327">
            <v>1500</v>
          </cell>
          <cell r="C327">
            <v>0</v>
          </cell>
        </row>
        <row r="328">
          <cell r="A328" t="str">
            <v>0100-5203-021</v>
          </cell>
          <cell r="B328">
            <v>0</v>
          </cell>
          <cell r="C328">
            <v>0</v>
          </cell>
        </row>
        <row r="329">
          <cell r="A329" t="str">
            <v>0100-5203-033</v>
          </cell>
          <cell r="B329">
            <v>7890.3</v>
          </cell>
          <cell r="C329">
            <v>613.04999999999995</v>
          </cell>
        </row>
        <row r="330">
          <cell r="A330" t="str">
            <v>0100-5203-034</v>
          </cell>
          <cell r="B330">
            <v>39352.94</v>
          </cell>
          <cell r="C330">
            <v>598.37</v>
          </cell>
        </row>
        <row r="331">
          <cell r="A331" t="str">
            <v>0100-5203-035</v>
          </cell>
          <cell r="B331">
            <v>500</v>
          </cell>
          <cell r="C331">
            <v>0</v>
          </cell>
        </row>
        <row r="332">
          <cell r="A332" t="str">
            <v>0100-5203-036</v>
          </cell>
          <cell r="B332">
            <v>78702.740000000005</v>
          </cell>
          <cell r="C332">
            <v>26102.95</v>
          </cell>
        </row>
        <row r="333">
          <cell r="A333" t="str">
            <v>0100-5203-048</v>
          </cell>
          <cell r="B333">
            <v>18000</v>
          </cell>
          <cell r="C333">
            <v>18000</v>
          </cell>
        </row>
        <row r="334">
          <cell r="A334" t="str">
            <v>0100-5203-049</v>
          </cell>
          <cell r="B334">
            <v>0</v>
          </cell>
          <cell r="C334">
            <v>0</v>
          </cell>
        </row>
        <row r="335">
          <cell r="A335" t="str">
            <v>0100-5203-051</v>
          </cell>
          <cell r="B335">
            <v>18308.939999999999</v>
          </cell>
          <cell r="C335">
            <v>0</v>
          </cell>
        </row>
        <row r="336">
          <cell r="A336" t="str">
            <v>0100-5203-055</v>
          </cell>
          <cell r="B336">
            <v>25864.74</v>
          </cell>
          <cell r="C336">
            <v>11901.6</v>
          </cell>
        </row>
        <row r="337">
          <cell r="A337" t="str">
            <v>0100-5203-056</v>
          </cell>
          <cell r="B337">
            <v>2005.61</v>
          </cell>
          <cell r="C337">
            <v>348.74</v>
          </cell>
        </row>
        <row r="338">
          <cell r="A338" t="str">
            <v>0100-5203-057</v>
          </cell>
          <cell r="B338">
            <v>10817.3</v>
          </cell>
          <cell r="C338">
            <v>0</v>
          </cell>
        </row>
        <row r="339">
          <cell r="A339" t="str">
            <v>0100-5203-064</v>
          </cell>
          <cell r="B339">
            <v>15046.46</v>
          </cell>
          <cell r="C339">
            <v>14780.33</v>
          </cell>
        </row>
        <row r="340">
          <cell r="A340" t="str">
            <v>0100-5203-065</v>
          </cell>
          <cell r="B340">
            <v>0</v>
          </cell>
          <cell r="C340">
            <v>0</v>
          </cell>
        </row>
        <row r="341">
          <cell r="A341" t="str">
            <v>0100-5203-067</v>
          </cell>
          <cell r="B341">
            <v>0</v>
          </cell>
          <cell r="C341">
            <v>0</v>
          </cell>
        </row>
        <row r="342">
          <cell r="A342" t="str">
            <v>0100-5203-073</v>
          </cell>
          <cell r="B342">
            <v>4369.6899999999996</v>
          </cell>
          <cell r="C342">
            <v>0</v>
          </cell>
        </row>
        <row r="343">
          <cell r="A343" t="str">
            <v>0100-5203-075</v>
          </cell>
          <cell r="B343">
            <v>0</v>
          </cell>
          <cell r="C343">
            <v>0</v>
          </cell>
        </row>
        <row r="344">
          <cell r="A344" t="str">
            <v>0100-5203-085</v>
          </cell>
          <cell r="B344">
            <v>3159.25</v>
          </cell>
          <cell r="C344">
            <v>0</v>
          </cell>
        </row>
        <row r="345">
          <cell r="A345" t="str">
            <v>0100-5203-086</v>
          </cell>
          <cell r="B345">
            <v>0</v>
          </cell>
          <cell r="C345">
            <v>0</v>
          </cell>
        </row>
        <row r="346">
          <cell r="A346" t="str">
            <v>0100-5390-001</v>
          </cell>
          <cell r="B346">
            <v>15828.14</v>
          </cell>
          <cell r="C346">
            <v>0</v>
          </cell>
        </row>
        <row r="347">
          <cell r="A347" t="str">
            <v>0100-5390-003</v>
          </cell>
          <cell r="B347">
            <v>24735.03</v>
          </cell>
          <cell r="C347">
            <v>0</v>
          </cell>
        </row>
        <row r="348">
          <cell r="A348" t="str">
            <v>0100-5390-012</v>
          </cell>
          <cell r="B348">
            <v>27388.639999999999</v>
          </cell>
          <cell r="C348">
            <v>0</v>
          </cell>
        </row>
        <row r="349">
          <cell r="A349" t="str">
            <v>0100-5390-013</v>
          </cell>
          <cell r="B349">
            <v>18259.09</v>
          </cell>
          <cell r="C349">
            <v>0</v>
          </cell>
        </row>
        <row r="350">
          <cell r="A350" t="str">
            <v>0100-5390-016</v>
          </cell>
          <cell r="B350">
            <v>9129.5499999999993</v>
          </cell>
          <cell r="C350">
            <v>0</v>
          </cell>
        </row>
        <row r="351">
          <cell r="A351" t="str">
            <v>0100-5390-021</v>
          </cell>
          <cell r="B351">
            <v>0</v>
          </cell>
          <cell r="C351">
            <v>0</v>
          </cell>
        </row>
        <row r="352">
          <cell r="A352" t="str">
            <v>0100-5390-026</v>
          </cell>
          <cell r="B352">
            <v>13236.39</v>
          </cell>
          <cell r="C352">
            <v>0</v>
          </cell>
        </row>
        <row r="353">
          <cell r="A353" t="str">
            <v>0100-5390-032</v>
          </cell>
          <cell r="B353">
            <v>0</v>
          </cell>
          <cell r="C353">
            <v>0</v>
          </cell>
        </row>
        <row r="354">
          <cell r="A354" t="str">
            <v>0100-5390-033</v>
          </cell>
          <cell r="B354">
            <v>71973.13</v>
          </cell>
          <cell r="C354">
            <v>0</v>
          </cell>
        </row>
        <row r="355">
          <cell r="A355" t="str">
            <v>0100-5390-034</v>
          </cell>
          <cell r="B355">
            <v>26896.13</v>
          </cell>
          <cell r="C355">
            <v>0</v>
          </cell>
        </row>
        <row r="356">
          <cell r="A356" t="str">
            <v>0100-5390-035</v>
          </cell>
          <cell r="B356">
            <v>28178.93</v>
          </cell>
          <cell r="C356">
            <v>0</v>
          </cell>
        </row>
        <row r="357">
          <cell r="A357" t="str">
            <v>0100-5390-036</v>
          </cell>
          <cell r="B357">
            <v>97244.11</v>
          </cell>
          <cell r="C357">
            <v>0</v>
          </cell>
        </row>
        <row r="358">
          <cell r="A358" t="str">
            <v>0100-5390-037</v>
          </cell>
          <cell r="B358">
            <v>0</v>
          </cell>
          <cell r="C358">
            <v>0</v>
          </cell>
        </row>
        <row r="359">
          <cell r="A359" t="str">
            <v>0100-5390-042</v>
          </cell>
          <cell r="B359">
            <v>0</v>
          </cell>
          <cell r="C359">
            <v>0</v>
          </cell>
        </row>
        <row r="360">
          <cell r="A360" t="str">
            <v>0100-5390-046</v>
          </cell>
          <cell r="B360">
            <v>0</v>
          </cell>
          <cell r="C360">
            <v>0</v>
          </cell>
        </row>
        <row r="361">
          <cell r="A361" t="str">
            <v>0100-5390-048</v>
          </cell>
          <cell r="B361">
            <v>31561.15</v>
          </cell>
          <cell r="C361">
            <v>0</v>
          </cell>
        </row>
        <row r="362">
          <cell r="A362" t="str">
            <v>0100-5390-049</v>
          </cell>
          <cell r="B362">
            <v>0</v>
          </cell>
          <cell r="C362">
            <v>0</v>
          </cell>
        </row>
        <row r="363">
          <cell r="A363" t="str">
            <v>0100-5390-051</v>
          </cell>
          <cell r="B363">
            <v>20792.23</v>
          </cell>
          <cell r="C363">
            <v>0</v>
          </cell>
        </row>
        <row r="364">
          <cell r="A364" t="str">
            <v>0100-5390-053</v>
          </cell>
          <cell r="B364">
            <v>6742</v>
          </cell>
          <cell r="C364">
            <v>0</v>
          </cell>
        </row>
        <row r="365">
          <cell r="A365" t="str">
            <v>0100-5390-055</v>
          </cell>
          <cell r="B365">
            <v>87040.59</v>
          </cell>
          <cell r="C365">
            <v>0</v>
          </cell>
        </row>
        <row r="366">
          <cell r="A366" t="str">
            <v>0100-5390-056</v>
          </cell>
          <cell r="B366">
            <v>21952.26</v>
          </cell>
          <cell r="C366">
            <v>0</v>
          </cell>
        </row>
        <row r="367">
          <cell r="A367" t="str">
            <v>0100-5390-057</v>
          </cell>
          <cell r="B367">
            <v>11739.65</v>
          </cell>
          <cell r="C367">
            <v>0</v>
          </cell>
        </row>
        <row r="368">
          <cell r="A368" t="str">
            <v>0100-5390-064</v>
          </cell>
          <cell r="B368">
            <v>25551.96</v>
          </cell>
          <cell r="C368">
            <v>0</v>
          </cell>
        </row>
        <row r="369">
          <cell r="A369" t="str">
            <v>0100-5390-065</v>
          </cell>
          <cell r="B369">
            <v>0</v>
          </cell>
          <cell r="C369">
            <v>0</v>
          </cell>
        </row>
        <row r="370">
          <cell r="A370" t="str">
            <v>0100-5390-067</v>
          </cell>
          <cell r="B370">
            <v>0</v>
          </cell>
          <cell r="C370">
            <v>0</v>
          </cell>
        </row>
        <row r="371">
          <cell r="A371" t="str">
            <v>0100-5390-073</v>
          </cell>
          <cell r="B371">
            <v>34776.1</v>
          </cell>
          <cell r="C371">
            <v>0</v>
          </cell>
        </row>
        <row r="372">
          <cell r="A372" t="str">
            <v>0100-5390-074</v>
          </cell>
          <cell r="B372">
            <v>3338.89</v>
          </cell>
          <cell r="C372">
            <v>0</v>
          </cell>
        </row>
        <row r="373">
          <cell r="A373" t="str">
            <v>0100-5390-075</v>
          </cell>
          <cell r="B373">
            <v>0</v>
          </cell>
          <cell r="C373">
            <v>0</v>
          </cell>
        </row>
        <row r="374">
          <cell r="A374" t="str">
            <v>0100-5390-085</v>
          </cell>
          <cell r="B374">
            <v>62387.65</v>
          </cell>
          <cell r="C374">
            <v>0</v>
          </cell>
        </row>
        <row r="375">
          <cell r="A375" t="str">
            <v>0100-5390-086</v>
          </cell>
          <cell r="B375">
            <v>0</v>
          </cell>
          <cell r="C375">
            <v>0</v>
          </cell>
        </row>
        <row r="376">
          <cell r="A376" t="str">
            <v>0100-6101-001</v>
          </cell>
          <cell r="B376">
            <v>48913.41</v>
          </cell>
          <cell r="C376">
            <v>29334.77</v>
          </cell>
        </row>
        <row r="377">
          <cell r="A377" t="str">
            <v>0100-6101-003</v>
          </cell>
          <cell r="B377">
            <v>36.5</v>
          </cell>
          <cell r="C377">
            <v>0</v>
          </cell>
        </row>
        <row r="378">
          <cell r="A378" t="str">
            <v>0100-6101-012</v>
          </cell>
          <cell r="B378">
            <v>1650.54</v>
          </cell>
          <cell r="C378">
            <v>78</v>
          </cell>
        </row>
        <row r="379">
          <cell r="A379" t="str">
            <v>0100-6101-021</v>
          </cell>
          <cell r="B379">
            <v>618.70000000000005</v>
          </cell>
          <cell r="C379">
            <v>0</v>
          </cell>
        </row>
        <row r="380">
          <cell r="A380" t="str">
            <v>0100-6101-026</v>
          </cell>
          <cell r="B380">
            <v>3709.19</v>
          </cell>
          <cell r="C380">
            <v>0</v>
          </cell>
        </row>
        <row r="381">
          <cell r="A381" t="str">
            <v>0100-6101-032</v>
          </cell>
          <cell r="B381">
            <v>393.81</v>
          </cell>
          <cell r="C381">
            <v>0</v>
          </cell>
        </row>
        <row r="382">
          <cell r="A382" t="str">
            <v>0100-6101-033</v>
          </cell>
          <cell r="B382">
            <v>1205.5999999999999</v>
          </cell>
          <cell r="C382">
            <v>0</v>
          </cell>
        </row>
        <row r="383">
          <cell r="A383" t="str">
            <v>0100-6101-034</v>
          </cell>
          <cell r="B383">
            <v>12777.21</v>
          </cell>
          <cell r="C383">
            <v>526.78</v>
          </cell>
        </row>
        <row r="384">
          <cell r="A384" t="str">
            <v>0100-6101-035</v>
          </cell>
          <cell r="B384">
            <v>9876.77</v>
          </cell>
          <cell r="C384">
            <v>0</v>
          </cell>
        </row>
        <row r="385">
          <cell r="A385" t="str">
            <v>0100-6101-036</v>
          </cell>
          <cell r="B385">
            <v>118724.19</v>
          </cell>
          <cell r="C385">
            <v>0</v>
          </cell>
        </row>
        <row r="386">
          <cell r="A386" t="str">
            <v>0100-6101-048</v>
          </cell>
          <cell r="B386">
            <v>8017</v>
          </cell>
          <cell r="C386">
            <v>0</v>
          </cell>
        </row>
        <row r="387">
          <cell r="A387" t="str">
            <v>0100-6101-049</v>
          </cell>
          <cell r="B387">
            <v>486.66</v>
          </cell>
          <cell r="C387">
            <v>0</v>
          </cell>
        </row>
        <row r="388">
          <cell r="A388" t="str">
            <v>0100-6101-051</v>
          </cell>
          <cell r="B388">
            <v>11855.38</v>
          </cell>
          <cell r="C388">
            <v>0</v>
          </cell>
        </row>
        <row r="389">
          <cell r="A389" t="str">
            <v>0100-6101-053</v>
          </cell>
          <cell r="B389">
            <v>783.66</v>
          </cell>
          <cell r="C389">
            <v>0</v>
          </cell>
        </row>
        <row r="390">
          <cell r="A390" t="str">
            <v>0100-6101-055</v>
          </cell>
          <cell r="B390">
            <v>18430.830000000002</v>
          </cell>
          <cell r="C390">
            <v>0</v>
          </cell>
        </row>
        <row r="391">
          <cell r="A391" t="str">
            <v>0100-6101-056</v>
          </cell>
          <cell r="B391">
            <v>5083.28</v>
          </cell>
          <cell r="C391">
            <v>0</v>
          </cell>
        </row>
        <row r="392">
          <cell r="A392" t="str">
            <v>0100-6101-057</v>
          </cell>
          <cell r="B392">
            <v>1663.7</v>
          </cell>
          <cell r="C392">
            <v>0</v>
          </cell>
        </row>
        <row r="393">
          <cell r="A393" t="str">
            <v>0100-6101-064</v>
          </cell>
          <cell r="B393">
            <v>7702.74</v>
          </cell>
          <cell r="C393">
            <v>0</v>
          </cell>
        </row>
        <row r="394">
          <cell r="A394" t="str">
            <v>0100-6101-073</v>
          </cell>
          <cell r="B394">
            <v>43999.51</v>
          </cell>
          <cell r="C394">
            <v>431.71</v>
          </cell>
        </row>
        <row r="395">
          <cell r="A395" t="str">
            <v>0100-6101-074</v>
          </cell>
          <cell r="B395">
            <v>4006.25</v>
          </cell>
          <cell r="C395">
            <v>0</v>
          </cell>
        </row>
        <row r="396">
          <cell r="A396" t="str">
            <v>0100-6101-075</v>
          </cell>
          <cell r="B396">
            <v>470.34</v>
          </cell>
          <cell r="C396">
            <v>0</v>
          </cell>
        </row>
        <row r="397">
          <cell r="A397" t="str">
            <v>0100-6101-085</v>
          </cell>
          <cell r="B397">
            <v>114378.24000000001</v>
          </cell>
          <cell r="C397">
            <v>0</v>
          </cell>
        </row>
        <row r="398">
          <cell r="A398" t="str">
            <v>0100-6102-001</v>
          </cell>
          <cell r="B398">
            <v>1149.1600000000001</v>
          </cell>
          <cell r="C398">
            <v>0</v>
          </cell>
        </row>
        <row r="399">
          <cell r="A399" t="str">
            <v>0100-6102-003</v>
          </cell>
          <cell r="B399">
            <v>379.54</v>
          </cell>
          <cell r="C399">
            <v>0</v>
          </cell>
        </row>
        <row r="400">
          <cell r="A400" t="str">
            <v>0100-6102-014</v>
          </cell>
          <cell r="B400">
            <v>1938.36</v>
          </cell>
          <cell r="C400">
            <v>166.3</v>
          </cell>
        </row>
        <row r="401">
          <cell r="A401" t="str">
            <v>0100-6102-026</v>
          </cell>
          <cell r="B401">
            <v>745.5</v>
          </cell>
          <cell r="C401">
            <v>0</v>
          </cell>
        </row>
        <row r="402">
          <cell r="A402" t="str">
            <v>0100-6102-035</v>
          </cell>
          <cell r="B402">
            <v>469.17</v>
          </cell>
          <cell r="C402">
            <v>0</v>
          </cell>
        </row>
        <row r="403">
          <cell r="A403" t="str">
            <v>0100-6102-036</v>
          </cell>
          <cell r="B403">
            <v>36.590000000000003</v>
          </cell>
          <cell r="C403">
            <v>0</v>
          </cell>
        </row>
        <row r="404">
          <cell r="A404" t="str">
            <v>0100-6102-051</v>
          </cell>
          <cell r="B404">
            <v>642.70000000000005</v>
          </cell>
          <cell r="C404">
            <v>0</v>
          </cell>
        </row>
        <row r="405">
          <cell r="A405" t="str">
            <v>0100-6102-055</v>
          </cell>
          <cell r="B405">
            <v>524.42999999999995</v>
          </cell>
          <cell r="C405">
            <v>0</v>
          </cell>
        </row>
        <row r="406">
          <cell r="A406" t="str">
            <v>0100-6102-056</v>
          </cell>
          <cell r="B406">
            <v>98.54</v>
          </cell>
          <cell r="C406">
            <v>0</v>
          </cell>
        </row>
        <row r="407">
          <cell r="A407" t="str">
            <v>0100-6102-073</v>
          </cell>
          <cell r="B407">
            <v>180.96</v>
          </cell>
          <cell r="C407">
            <v>0</v>
          </cell>
        </row>
        <row r="408">
          <cell r="A408" t="str">
            <v>0100-6102-075</v>
          </cell>
          <cell r="B408">
            <v>95.77</v>
          </cell>
          <cell r="C408">
            <v>0</v>
          </cell>
        </row>
        <row r="409">
          <cell r="A409" t="str">
            <v>0100-6102-085</v>
          </cell>
          <cell r="B409">
            <v>59.12</v>
          </cell>
          <cell r="C409">
            <v>0</v>
          </cell>
        </row>
        <row r="410">
          <cell r="A410" t="str">
            <v>0100-6103-001</v>
          </cell>
          <cell r="B410">
            <v>2762.7</v>
          </cell>
          <cell r="C410">
            <v>423.15</v>
          </cell>
        </row>
        <row r="411">
          <cell r="A411" t="str">
            <v>0100-6103-012</v>
          </cell>
          <cell r="B411">
            <v>107.51</v>
          </cell>
          <cell r="C411">
            <v>0</v>
          </cell>
        </row>
        <row r="412">
          <cell r="A412" t="str">
            <v>0100-6103-014</v>
          </cell>
          <cell r="B412">
            <v>46.93</v>
          </cell>
          <cell r="C412">
            <v>0</v>
          </cell>
        </row>
        <row r="413">
          <cell r="A413" t="str">
            <v>0100-6103-021</v>
          </cell>
          <cell r="B413">
            <v>144.30000000000001</v>
          </cell>
          <cell r="C413">
            <v>0</v>
          </cell>
        </row>
        <row r="414">
          <cell r="A414" t="str">
            <v>0100-6103-026</v>
          </cell>
          <cell r="B414">
            <v>1590.56</v>
          </cell>
          <cell r="C414">
            <v>0</v>
          </cell>
        </row>
        <row r="415">
          <cell r="A415" t="str">
            <v>0100-6103-032</v>
          </cell>
          <cell r="B415">
            <v>96</v>
          </cell>
          <cell r="C415">
            <v>0</v>
          </cell>
        </row>
        <row r="416">
          <cell r="A416" t="str">
            <v>0100-6103-034</v>
          </cell>
          <cell r="B416">
            <v>1513.18</v>
          </cell>
          <cell r="C416">
            <v>160</v>
          </cell>
        </row>
        <row r="417">
          <cell r="A417" t="str">
            <v>0100-6103-035</v>
          </cell>
          <cell r="B417">
            <v>1033.27</v>
          </cell>
          <cell r="C417">
            <v>0</v>
          </cell>
        </row>
        <row r="418">
          <cell r="A418" t="str">
            <v>0100-6103-036</v>
          </cell>
          <cell r="B418">
            <v>13669.16</v>
          </cell>
          <cell r="C418">
            <v>0</v>
          </cell>
        </row>
        <row r="419">
          <cell r="A419" t="str">
            <v>0100-6103-048</v>
          </cell>
          <cell r="B419">
            <v>4960</v>
          </cell>
          <cell r="C419">
            <v>0</v>
          </cell>
        </row>
        <row r="420">
          <cell r="A420" t="str">
            <v>0100-6103-049</v>
          </cell>
          <cell r="B420">
            <v>171</v>
          </cell>
          <cell r="C420">
            <v>0</v>
          </cell>
        </row>
        <row r="421">
          <cell r="A421" t="str">
            <v>0100-6103-051</v>
          </cell>
          <cell r="B421">
            <v>488.83</v>
          </cell>
          <cell r="C421">
            <v>0</v>
          </cell>
        </row>
        <row r="422">
          <cell r="A422" t="str">
            <v>0100-6103-055</v>
          </cell>
          <cell r="B422">
            <v>1685.11</v>
          </cell>
          <cell r="C422">
            <v>0</v>
          </cell>
        </row>
        <row r="423">
          <cell r="A423" t="str">
            <v>0100-6103-056</v>
          </cell>
          <cell r="B423">
            <v>150</v>
          </cell>
          <cell r="C423">
            <v>0</v>
          </cell>
        </row>
        <row r="424">
          <cell r="A424" t="str">
            <v>0100-6103-057</v>
          </cell>
          <cell r="B424">
            <v>338.35</v>
          </cell>
          <cell r="C424">
            <v>0</v>
          </cell>
        </row>
        <row r="425">
          <cell r="A425" t="str">
            <v>0100-6103-064</v>
          </cell>
          <cell r="B425">
            <v>960</v>
          </cell>
          <cell r="C425">
            <v>0</v>
          </cell>
        </row>
        <row r="426">
          <cell r="A426" t="str">
            <v>0100-6103-073</v>
          </cell>
          <cell r="B426">
            <v>6335.3</v>
          </cell>
          <cell r="C426">
            <v>163</v>
          </cell>
        </row>
        <row r="427">
          <cell r="A427" t="str">
            <v>0100-6103-074</v>
          </cell>
          <cell r="B427">
            <v>185.79</v>
          </cell>
          <cell r="C427">
            <v>0</v>
          </cell>
        </row>
        <row r="428">
          <cell r="A428" t="str">
            <v>0100-6103-075</v>
          </cell>
          <cell r="B428">
            <v>214.34</v>
          </cell>
          <cell r="C428">
            <v>0</v>
          </cell>
        </row>
        <row r="429">
          <cell r="A429" t="str">
            <v>0100-6103-085</v>
          </cell>
          <cell r="B429">
            <v>10377.799999999999</v>
          </cell>
          <cell r="C429">
            <v>0</v>
          </cell>
        </row>
        <row r="430">
          <cell r="A430" t="str">
            <v>0100-6104-036</v>
          </cell>
          <cell r="B430">
            <v>7262.1</v>
          </cell>
          <cell r="C430">
            <v>106700.3</v>
          </cell>
        </row>
        <row r="431">
          <cell r="A431" t="str">
            <v>0100-6104-037</v>
          </cell>
          <cell r="B431">
            <v>0</v>
          </cell>
          <cell r="C431">
            <v>211.17</v>
          </cell>
        </row>
        <row r="432">
          <cell r="A432" t="str">
            <v>0100-6121-001</v>
          </cell>
          <cell r="B432">
            <v>3000</v>
          </cell>
          <cell r="C432">
            <v>0</v>
          </cell>
        </row>
        <row r="433">
          <cell r="A433" t="str">
            <v>0100-6123-001</v>
          </cell>
          <cell r="B433">
            <v>2626.53</v>
          </cell>
          <cell r="C433">
            <v>0</v>
          </cell>
        </row>
        <row r="434">
          <cell r="A434" t="str">
            <v>0100-6123-075</v>
          </cell>
          <cell r="B434">
            <v>42.88</v>
          </cell>
          <cell r="C434">
            <v>0</v>
          </cell>
        </row>
        <row r="435">
          <cell r="A435" t="str">
            <v>0100-6129-001</v>
          </cell>
          <cell r="B435">
            <v>2035.89</v>
          </cell>
          <cell r="C435">
            <v>146.47999999999999</v>
          </cell>
        </row>
        <row r="436">
          <cell r="A436" t="str">
            <v>0100-6130-073</v>
          </cell>
          <cell r="B436">
            <v>724.33</v>
          </cell>
          <cell r="C436">
            <v>0</v>
          </cell>
        </row>
        <row r="437">
          <cell r="A437" t="str">
            <v>0100-6130-085</v>
          </cell>
          <cell r="B437">
            <v>150</v>
          </cell>
          <cell r="C437">
            <v>0</v>
          </cell>
        </row>
        <row r="438">
          <cell r="A438" t="str">
            <v>0100-6132-051</v>
          </cell>
          <cell r="B438">
            <v>745</v>
          </cell>
          <cell r="C438">
            <v>0</v>
          </cell>
        </row>
        <row r="439">
          <cell r="A439" t="str">
            <v>0100-6132-053</v>
          </cell>
          <cell r="B439">
            <v>4932</v>
          </cell>
          <cell r="C439">
            <v>0</v>
          </cell>
        </row>
        <row r="440">
          <cell r="A440" t="str">
            <v>0100-6132-073</v>
          </cell>
          <cell r="B440">
            <v>7765.04</v>
          </cell>
          <cell r="C440">
            <v>0</v>
          </cell>
        </row>
        <row r="441">
          <cell r="A441" t="str">
            <v>0100-6132-074</v>
          </cell>
          <cell r="B441">
            <v>2500</v>
          </cell>
          <cell r="C441">
            <v>0</v>
          </cell>
        </row>
        <row r="442">
          <cell r="A442" t="str">
            <v>0100-6132-085</v>
          </cell>
          <cell r="B442">
            <v>6036.61</v>
          </cell>
          <cell r="C442">
            <v>0</v>
          </cell>
        </row>
        <row r="443">
          <cell r="A443" t="str">
            <v>0100-6139-001</v>
          </cell>
          <cell r="B443">
            <v>3035</v>
          </cell>
          <cell r="C443">
            <v>0</v>
          </cell>
        </row>
        <row r="444">
          <cell r="A444" t="str">
            <v>0100-6139-036</v>
          </cell>
          <cell r="B444">
            <v>1095</v>
          </cell>
          <cell r="C444">
            <v>0</v>
          </cell>
        </row>
        <row r="445">
          <cell r="A445" t="str">
            <v>0100-6139-051</v>
          </cell>
          <cell r="B445">
            <v>1095</v>
          </cell>
          <cell r="C445">
            <v>0</v>
          </cell>
        </row>
        <row r="446">
          <cell r="A446" t="str">
            <v>0100-6139-073</v>
          </cell>
          <cell r="B446">
            <v>4633.8500000000004</v>
          </cell>
          <cell r="C446">
            <v>0</v>
          </cell>
        </row>
        <row r="447">
          <cell r="A447" t="str">
            <v>0100-6139-074</v>
          </cell>
          <cell r="B447">
            <v>2470.9699999999998</v>
          </cell>
          <cell r="C447">
            <v>0</v>
          </cell>
        </row>
        <row r="448">
          <cell r="A448" t="str">
            <v>0100-6139-085</v>
          </cell>
          <cell r="B448">
            <v>41887.39</v>
          </cell>
          <cell r="C448">
            <v>29600</v>
          </cell>
        </row>
        <row r="449">
          <cell r="A449" t="str">
            <v>0100-6151-001</v>
          </cell>
          <cell r="B449">
            <v>25</v>
          </cell>
          <cell r="C449">
            <v>0</v>
          </cell>
        </row>
        <row r="450">
          <cell r="A450" t="str">
            <v>0100-6151-012</v>
          </cell>
          <cell r="B450">
            <v>70</v>
          </cell>
          <cell r="C450">
            <v>0</v>
          </cell>
        </row>
        <row r="451">
          <cell r="A451" t="str">
            <v>0100-6151-033</v>
          </cell>
          <cell r="B451">
            <v>3242</v>
          </cell>
          <cell r="C451">
            <v>0</v>
          </cell>
        </row>
        <row r="452">
          <cell r="A452" t="str">
            <v>0100-6151-035</v>
          </cell>
          <cell r="B452">
            <v>774</v>
          </cell>
          <cell r="C452">
            <v>0</v>
          </cell>
        </row>
        <row r="453">
          <cell r="A453" t="str">
            <v>0100-6151-036</v>
          </cell>
          <cell r="B453">
            <v>4875</v>
          </cell>
          <cell r="C453">
            <v>0</v>
          </cell>
        </row>
        <row r="454">
          <cell r="A454" t="str">
            <v>0100-6151-051</v>
          </cell>
          <cell r="B454">
            <v>375</v>
          </cell>
          <cell r="C454">
            <v>0</v>
          </cell>
        </row>
        <row r="455">
          <cell r="A455" t="str">
            <v>0100-6151-055</v>
          </cell>
          <cell r="B455">
            <v>3570</v>
          </cell>
          <cell r="C455">
            <v>995</v>
          </cell>
        </row>
        <row r="456">
          <cell r="A456" t="str">
            <v>0100-6201-001</v>
          </cell>
          <cell r="B456">
            <v>4500</v>
          </cell>
          <cell r="C456">
            <v>0</v>
          </cell>
        </row>
        <row r="457">
          <cell r="A457" t="str">
            <v>0100-6201-053</v>
          </cell>
          <cell r="B457">
            <v>1500</v>
          </cell>
          <cell r="C457">
            <v>0</v>
          </cell>
        </row>
        <row r="458">
          <cell r="A458" t="str">
            <v>0100-6201-073</v>
          </cell>
          <cell r="B458">
            <v>0</v>
          </cell>
          <cell r="C458">
            <v>20000</v>
          </cell>
        </row>
        <row r="459">
          <cell r="A459" t="str">
            <v>0100-6201-085</v>
          </cell>
          <cell r="B459">
            <v>46500</v>
          </cell>
          <cell r="C459">
            <v>30000</v>
          </cell>
        </row>
        <row r="460">
          <cell r="A460" t="str">
            <v>0100-6202-034</v>
          </cell>
          <cell r="B460">
            <v>767.25</v>
          </cell>
          <cell r="C460">
            <v>0</v>
          </cell>
        </row>
        <row r="461">
          <cell r="A461" t="str">
            <v>0100-6202-036</v>
          </cell>
          <cell r="B461">
            <v>890.32</v>
          </cell>
          <cell r="C461">
            <v>0</v>
          </cell>
        </row>
        <row r="462">
          <cell r="A462" t="str">
            <v>0100-6202-053</v>
          </cell>
          <cell r="B462">
            <v>665.65</v>
          </cell>
          <cell r="C462">
            <v>0</v>
          </cell>
        </row>
        <row r="463">
          <cell r="A463" t="str">
            <v>0100-6202-055</v>
          </cell>
          <cell r="B463">
            <v>796</v>
          </cell>
          <cell r="C463">
            <v>0</v>
          </cell>
        </row>
        <row r="464">
          <cell r="A464" t="str">
            <v>0100-6202-056</v>
          </cell>
          <cell r="B464">
            <v>966.52</v>
          </cell>
          <cell r="C464">
            <v>0</v>
          </cell>
        </row>
        <row r="465">
          <cell r="A465" t="str">
            <v>0100-6202-064</v>
          </cell>
          <cell r="B465">
            <v>1024.8</v>
          </cell>
          <cell r="C465">
            <v>0</v>
          </cell>
        </row>
        <row r="466">
          <cell r="A466" t="str">
            <v>0100-6203-034</v>
          </cell>
          <cell r="B466">
            <v>5298.1</v>
          </cell>
          <cell r="C466">
            <v>0</v>
          </cell>
        </row>
        <row r="467">
          <cell r="A467" t="str">
            <v>0100-6203-057</v>
          </cell>
          <cell r="B467">
            <v>750</v>
          </cell>
          <cell r="C467">
            <v>0</v>
          </cell>
        </row>
        <row r="468">
          <cell r="A468" t="str">
            <v>0100-6203-073</v>
          </cell>
          <cell r="B468">
            <v>4600</v>
          </cell>
          <cell r="C468">
            <v>0</v>
          </cell>
        </row>
        <row r="469">
          <cell r="A469" t="str">
            <v>0100-6211-001</v>
          </cell>
          <cell r="B469">
            <v>1866.29</v>
          </cell>
          <cell r="C469">
            <v>0</v>
          </cell>
        </row>
        <row r="470">
          <cell r="A470" t="str">
            <v>0100-6211-003</v>
          </cell>
          <cell r="B470">
            <v>13483.47</v>
          </cell>
          <cell r="C470">
            <v>0</v>
          </cell>
        </row>
        <row r="471">
          <cell r="A471" t="str">
            <v>0100-6211-036</v>
          </cell>
          <cell r="B471">
            <v>251.25</v>
          </cell>
          <cell r="C471">
            <v>0</v>
          </cell>
        </row>
        <row r="472">
          <cell r="A472" t="str">
            <v>0100-6211-053</v>
          </cell>
          <cell r="B472">
            <v>6529.3</v>
          </cell>
          <cell r="C472">
            <v>0</v>
          </cell>
        </row>
        <row r="473">
          <cell r="A473" t="str">
            <v>0100-6221-001</v>
          </cell>
          <cell r="B473">
            <v>26107.37</v>
          </cell>
          <cell r="C473">
            <v>1313</v>
          </cell>
        </row>
        <row r="474">
          <cell r="A474" t="str">
            <v>0100-6221-003</v>
          </cell>
          <cell r="B474">
            <v>80</v>
          </cell>
          <cell r="C474">
            <v>0</v>
          </cell>
        </row>
        <row r="475">
          <cell r="A475" t="str">
            <v>0100-6221-012</v>
          </cell>
          <cell r="B475">
            <v>0</v>
          </cell>
          <cell r="C475">
            <v>2513.9499999999998</v>
          </cell>
        </row>
        <row r="476">
          <cell r="A476" t="str">
            <v>0100-6221-026</v>
          </cell>
          <cell r="B476">
            <v>1539.04</v>
          </cell>
          <cell r="C476">
            <v>0</v>
          </cell>
        </row>
        <row r="477">
          <cell r="A477" t="str">
            <v>0100-6221-036</v>
          </cell>
          <cell r="B477">
            <v>2860</v>
          </cell>
          <cell r="C477">
            <v>0</v>
          </cell>
        </row>
        <row r="478">
          <cell r="A478" t="str">
            <v>0100-6221-053</v>
          </cell>
          <cell r="B478">
            <v>14750</v>
          </cell>
          <cell r="C478">
            <v>0</v>
          </cell>
        </row>
        <row r="479">
          <cell r="A479" t="str">
            <v>0100-6221-055</v>
          </cell>
          <cell r="B479">
            <v>1792.88</v>
          </cell>
          <cell r="C479">
            <v>0</v>
          </cell>
        </row>
        <row r="480">
          <cell r="A480" t="str">
            <v>0100-6221-056</v>
          </cell>
          <cell r="B480">
            <v>120</v>
          </cell>
          <cell r="C480">
            <v>0</v>
          </cell>
        </row>
        <row r="481">
          <cell r="A481" t="str">
            <v>0100-6221-057</v>
          </cell>
          <cell r="B481">
            <v>825</v>
          </cell>
          <cell r="C481">
            <v>0</v>
          </cell>
        </row>
        <row r="482">
          <cell r="A482" t="str">
            <v>0100-6221-073</v>
          </cell>
          <cell r="B482">
            <v>1886.58</v>
          </cell>
          <cell r="C482">
            <v>0</v>
          </cell>
        </row>
        <row r="483">
          <cell r="A483" t="str">
            <v>0100-6231-012</v>
          </cell>
          <cell r="B483">
            <v>215</v>
          </cell>
          <cell r="C483">
            <v>215</v>
          </cell>
        </row>
        <row r="484">
          <cell r="A484" t="str">
            <v>0100-6231-033</v>
          </cell>
          <cell r="B484">
            <v>990</v>
          </cell>
          <cell r="C484">
            <v>0</v>
          </cell>
        </row>
        <row r="485">
          <cell r="A485" t="str">
            <v>0100-6231-035</v>
          </cell>
          <cell r="B485">
            <v>199</v>
          </cell>
          <cell r="C485">
            <v>0</v>
          </cell>
        </row>
        <row r="486">
          <cell r="A486" t="str">
            <v>0100-6231-036</v>
          </cell>
          <cell r="B486">
            <v>9676.4699999999993</v>
          </cell>
          <cell r="C486">
            <v>0</v>
          </cell>
        </row>
        <row r="487">
          <cell r="A487" t="str">
            <v>0100-6231-055</v>
          </cell>
          <cell r="B487">
            <v>4158.2700000000004</v>
          </cell>
          <cell r="C487">
            <v>0</v>
          </cell>
        </row>
        <row r="488">
          <cell r="A488" t="str">
            <v>0100-6231-057</v>
          </cell>
          <cell r="B488">
            <v>595</v>
          </cell>
          <cell r="C488">
            <v>0</v>
          </cell>
        </row>
        <row r="489">
          <cell r="A489" t="str">
            <v>0100-6231-085</v>
          </cell>
          <cell r="B489">
            <v>53.88</v>
          </cell>
          <cell r="C489">
            <v>0</v>
          </cell>
        </row>
        <row r="490">
          <cell r="A490" t="str">
            <v>0100-6271-012</v>
          </cell>
          <cell r="B490">
            <v>101449.38</v>
          </cell>
          <cell r="C490">
            <v>4427.87</v>
          </cell>
        </row>
        <row r="491">
          <cell r="A491" t="str">
            <v>0100-6272-001</v>
          </cell>
          <cell r="B491">
            <v>25008.59</v>
          </cell>
          <cell r="C491">
            <v>570</v>
          </cell>
        </row>
        <row r="492">
          <cell r="A492" t="str">
            <v>0100-6272-003</v>
          </cell>
          <cell r="B492">
            <v>1509.75</v>
          </cell>
          <cell r="C492">
            <v>0</v>
          </cell>
        </row>
        <row r="493">
          <cell r="A493" t="str">
            <v>0100-6272-012</v>
          </cell>
          <cell r="B493">
            <v>5155.25</v>
          </cell>
          <cell r="C493">
            <v>1264.25</v>
          </cell>
        </row>
        <row r="494">
          <cell r="A494" t="str">
            <v>0100-6272-014</v>
          </cell>
          <cell r="B494">
            <v>5000</v>
          </cell>
          <cell r="C494">
            <v>0</v>
          </cell>
        </row>
        <row r="495">
          <cell r="A495" t="str">
            <v>0100-6299-001</v>
          </cell>
          <cell r="B495">
            <v>6800</v>
          </cell>
          <cell r="C495">
            <v>1800</v>
          </cell>
        </row>
        <row r="496">
          <cell r="A496" t="str">
            <v>0100-6299-003</v>
          </cell>
          <cell r="B496">
            <v>3345</v>
          </cell>
          <cell r="C496">
            <v>0</v>
          </cell>
        </row>
        <row r="497">
          <cell r="A497" t="str">
            <v>0100-6299-012</v>
          </cell>
          <cell r="B497">
            <v>9000</v>
          </cell>
          <cell r="C497">
            <v>0</v>
          </cell>
        </row>
        <row r="498">
          <cell r="A498" t="str">
            <v>0100-6299-014</v>
          </cell>
          <cell r="B498">
            <v>7112.53</v>
          </cell>
          <cell r="C498">
            <v>0</v>
          </cell>
        </row>
        <row r="499">
          <cell r="A499" t="str">
            <v>0100-6299-026</v>
          </cell>
          <cell r="B499">
            <v>60</v>
          </cell>
          <cell r="C499">
            <v>0</v>
          </cell>
        </row>
        <row r="500">
          <cell r="A500" t="str">
            <v>0100-6299-073</v>
          </cell>
          <cell r="B500">
            <v>89</v>
          </cell>
          <cell r="C500">
            <v>0</v>
          </cell>
        </row>
        <row r="501">
          <cell r="A501" t="str">
            <v>0100-6301-014</v>
          </cell>
          <cell r="B501">
            <v>477763.72</v>
          </cell>
          <cell r="C501">
            <v>112991.79</v>
          </cell>
        </row>
        <row r="502">
          <cell r="A502" t="str">
            <v>0100-6301-021</v>
          </cell>
          <cell r="B502">
            <v>135</v>
          </cell>
          <cell r="C502">
            <v>0</v>
          </cell>
        </row>
        <row r="503">
          <cell r="A503" t="str">
            <v>0100-6301-056</v>
          </cell>
          <cell r="B503">
            <v>798.04</v>
          </cell>
          <cell r="C503">
            <v>0</v>
          </cell>
        </row>
        <row r="504">
          <cell r="A504" t="str">
            <v>0100-6301-074</v>
          </cell>
          <cell r="B504">
            <v>135</v>
          </cell>
          <cell r="C504">
            <v>0</v>
          </cell>
        </row>
        <row r="505">
          <cell r="A505" t="str">
            <v>0100-6301-085</v>
          </cell>
          <cell r="B505">
            <v>10279.459999999999</v>
          </cell>
          <cell r="C505">
            <v>0</v>
          </cell>
        </row>
        <row r="506">
          <cell r="A506" t="str">
            <v>0100-6303-014</v>
          </cell>
          <cell r="B506">
            <v>15050</v>
          </cell>
          <cell r="C506">
            <v>0</v>
          </cell>
        </row>
        <row r="507">
          <cell r="A507" t="str">
            <v>0100-6303-056</v>
          </cell>
          <cell r="B507">
            <v>504.4</v>
          </cell>
          <cell r="C507">
            <v>0</v>
          </cell>
        </row>
        <row r="508">
          <cell r="A508" t="str">
            <v>0100-6306-012</v>
          </cell>
          <cell r="B508">
            <v>401.41</v>
          </cell>
          <cell r="C508">
            <v>0</v>
          </cell>
        </row>
        <row r="509">
          <cell r="A509" t="str">
            <v>0100-6306-016</v>
          </cell>
          <cell r="B509">
            <v>8.08</v>
          </cell>
          <cell r="C509">
            <v>0</v>
          </cell>
        </row>
        <row r="510">
          <cell r="A510" t="str">
            <v>0100-6306-051</v>
          </cell>
          <cell r="B510">
            <v>56</v>
          </cell>
          <cell r="C510">
            <v>0</v>
          </cell>
        </row>
        <row r="511">
          <cell r="A511" t="str">
            <v>0100-6306-057</v>
          </cell>
          <cell r="B511">
            <v>3.34</v>
          </cell>
          <cell r="C511">
            <v>0</v>
          </cell>
        </row>
        <row r="512">
          <cell r="A512" t="str">
            <v>0100-6311-014</v>
          </cell>
          <cell r="B512">
            <v>56810.39</v>
          </cell>
          <cell r="C512">
            <v>177.32</v>
          </cell>
        </row>
        <row r="513">
          <cell r="A513" t="str">
            <v>0100-6311-056</v>
          </cell>
          <cell r="B513">
            <v>300.60000000000002</v>
          </cell>
          <cell r="C513">
            <v>0</v>
          </cell>
        </row>
        <row r="514">
          <cell r="A514" t="str">
            <v>0100-6313-001</v>
          </cell>
          <cell r="B514">
            <v>4067.37</v>
          </cell>
          <cell r="C514">
            <v>132.87</v>
          </cell>
        </row>
        <row r="515">
          <cell r="A515" t="str">
            <v>0100-6313-003</v>
          </cell>
          <cell r="B515">
            <v>2304.7199999999998</v>
          </cell>
          <cell r="C515">
            <v>132.86000000000001</v>
          </cell>
        </row>
        <row r="516">
          <cell r="A516" t="str">
            <v>0100-6313-012</v>
          </cell>
          <cell r="B516">
            <v>2855.26</v>
          </cell>
          <cell r="C516">
            <v>199.29</v>
          </cell>
        </row>
        <row r="517">
          <cell r="A517" t="str">
            <v>0100-6313-013</v>
          </cell>
          <cell r="B517">
            <v>1843.44</v>
          </cell>
          <cell r="C517">
            <v>132.86000000000001</v>
          </cell>
        </row>
        <row r="518">
          <cell r="A518" t="str">
            <v>0100-6313-014</v>
          </cell>
          <cell r="B518">
            <v>76250.850000000006</v>
          </cell>
          <cell r="C518">
            <v>52350.26</v>
          </cell>
        </row>
        <row r="519">
          <cell r="A519" t="str">
            <v>0100-6313-016</v>
          </cell>
          <cell r="B519">
            <v>3102.93</v>
          </cell>
          <cell r="C519">
            <v>66.430000000000007</v>
          </cell>
        </row>
        <row r="520">
          <cell r="A520" t="str">
            <v>0100-6313-021</v>
          </cell>
          <cell r="B520">
            <v>25.91</v>
          </cell>
          <cell r="C520">
            <v>0</v>
          </cell>
        </row>
        <row r="521">
          <cell r="A521" t="str">
            <v>0100-6313-026</v>
          </cell>
          <cell r="B521">
            <v>3304.75</v>
          </cell>
          <cell r="C521">
            <v>66.430000000000007</v>
          </cell>
        </row>
        <row r="522">
          <cell r="A522" t="str">
            <v>0100-6313-032</v>
          </cell>
          <cell r="B522">
            <v>215.66</v>
          </cell>
          <cell r="C522">
            <v>0</v>
          </cell>
        </row>
        <row r="523">
          <cell r="A523" t="str">
            <v>0100-6313-033</v>
          </cell>
          <cell r="B523">
            <v>10698.87</v>
          </cell>
          <cell r="C523">
            <v>597.88</v>
          </cell>
        </row>
        <row r="524">
          <cell r="A524" t="str">
            <v>0100-6313-034</v>
          </cell>
          <cell r="B524">
            <v>2586.06</v>
          </cell>
          <cell r="C524">
            <v>132.86000000000001</v>
          </cell>
        </row>
        <row r="525">
          <cell r="A525" t="str">
            <v>0100-6313-035</v>
          </cell>
          <cell r="B525">
            <v>3641.44</v>
          </cell>
          <cell r="C525">
            <v>199.29</v>
          </cell>
        </row>
        <row r="526">
          <cell r="A526" t="str">
            <v>0100-6313-036</v>
          </cell>
          <cell r="B526">
            <v>14535.05</v>
          </cell>
          <cell r="C526">
            <v>597.88</v>
          </cell>
        </row>
        <row r="527">
          <cell r="A527" t="str">
            <v>0100-6313-037</v>
          </cell>
          <cell r="B527">
            <v>388.17</v>
          </cell>
          <cell r="C527">
            <v>0</v>
          </cell>
        </row>
        <row r="528">
          <cell r="A528" t="str">
            <v>0100-6313-046</v>
          </cell>
          <cell r="B528">
            <v>318.95999999999998</v>
          </cell>
          <cell r="C528">
            <v>0</v>
          </cell>
        </row>
        <row r="529">
          <cell r="A529" t="str">
            <v>0100-6313-048</v>
          </cell>
          <cell r="B529">
            <v>4668.37</v>
          </cell>
          <cell r="C529">
            <v>265.72000000000003</v>
          </cell>
        </row>
        <row r="530">
          <cell r="A530" t="str">
            <v>0100-6313-051</v>
          </cell>
          <cell r="B530">
            <v>2199.1799999999998</v>
          </cell>
          <cell r="C530">
            <v>132.86000000000001</v>
          </cell>
        </row>
        <row r="531">
          <cell r="A531" t="str">
            <v>0100-6313-053</v>
          </cell>
          <cell r="B531">
            <v>632.28</v>
          </cell>
          <cell r="C531">
            <v>132.86000000000001</v>
          </cell>
        </row>
        <row r="532">
          <cell r="A532" t="str">
            <v>0100-6313-055</v>
          </cell>
          <cell r="B532">
            <v>23035.26</v>
          </cell>
          <cell r="C532">
            <v>664.31</v>
          </cell>
        </row>
        <row r="533">
          <cell r="A533" t="str">
            <v>0100-6313-056</v>
          </cell>
          <cell r="B533">
            <v>3323.98</v>
          </cell>
          <cell r="C533">
            <v>132.86000000000001</v>
          </cell>
        </row>
        <row r="534">
          <cell r="A534" t="str">
            <v>0100-6313-057</v>
          </cell>
          <cell r="B534">
            <v>6597</v>
          </cell>
          <cell r="C534">
            <v>132.86000000000001</v>
          </cell>
        </row>
        <row r="535">
          <cell r="A535" t="str">
            <v>0100-6313-064</v>
          </cell>
          <cell r="B535">
            <v>2934.37</v>
          </cell>
          <cell r="C535">
            <v>66.430000000000007</v>
          </cell>
        </row>
        <row r="536">
          <cell r="A536" t="str">
            <v>0100-6313-065</v>
          </cell>
          <cell r="B536">
            <v>451.18</v>
          </cell>
          <cell r="C536">
            <v>0</v>
          </cell>
        </row>
        <row r="537">
          <cell r="A537" t="str">
            <v>0100-6313-067</v>
          </cell>
          <cell r="B537">
            <v>401.95</v>
          </cell>
          <cell r="C537">
            <v>0</v>
          </cell>
        </row>
        <row r="538">
          <cell r="A538" t="str">
            <v>0100-6313-073</v>
          </cell>
          <cell r="B538">
            <v>5254.75</v>
          </cell>
          <cell r="C538">
            <v>465.01</v>
          </cell>
        </row>
        <row r="539">
          <cell r="A539" t="str">
            <v>0100-6313-074</v>
          </cell>
          <cell r="B539">
            <v>118.14</v>
          </cell>
          <cell r="C539">
            <v>0</v>
          </cell>
        </row>
        <row r="540">
          <cell r="A540" t="str">
            <v>0100-6313-075</v>
          </cell>
          <cell r="B540">
            <v>1578.31</v>
          </cell>
          <cell r="C540">
            <v>0</v>
          </cell>
        </row>
        <row r="541">
          <cell r="A541" t="str">
            <v>0100-6313-085</v>
          </cell>
          <cell r="B541">
            <v>8972.73</v>
          </cell>
          <cell r="C541">
            <v>398.58</v>
          </cell>
        </row>
        <row r="542">
          <cell r="A542" t="str">
            <v>0100-6313-086</v>
          </cell>
          <cell r="B542">
            <v>0</v>
          </cell>
          <cell r="C542">
            <v>0</v>
          </cell>
        </row>
        <row r="543">
          <cell r="A543" t="str">
            <v>0100-6314-001</v>
          </cell>
          <cell r="B543">
            <v>369.19</v>
          </cell>
          <cell r="C543">
            <v>0</v>
          </cell>
        </row>
        <row r="544">
          <cell r="A544" t="str">
            <v>0100-6314-003</v>
          </cell>
          <cell r="B544">
            <v>297.81</v>
          </cell>
          <cell r="C544">
            <v>5.68</v>
          </cell>
        </row>
        <row r="545">
          <cell r="A545" t="str">
            <v>0100-6314-012</v>
          </cell>
          <cell r="B545">
            <v>944.49</v>
          </cell>
          <cell r="C545">
            <v>23.66</v>
          </cell>
        </row>
        <row r="546">
          <cell r="A546" t="str">
            <v>0100-6314-014</v>
          </cell>
          <cell r="B546">
            <v>9738.48</v>
          </cell>
          <cell r="C546">
            <v>9283.43</v>
          </cell>
        </row>
        <row r="547">
          <cell r="A547" t="str">
            <v>0100-6314-021</v>
          </cell>
          <cell r="B547">
            <v>374.06</v>
          </cell>
          <cell r="C547">
            <v>0</v>
          </cell>
        </row>
        <row r="548">
          <cell r="A548" t="str">
            <v>0100-6314-026</v>
          </cell>
          <cell r="B548">
            <v>2487.0300000000002</v>
          </cell>
          <cell r="C548">
            <v>0</v>
          </cell>
        </row>
        <row r="549">
          <cell r="A549" t="str">
            <v>0100-6314-033</v>
          </cell>
          <cell r="B549">
            <v>52.31</v>
          </cell>
          <cell r="C549">
            <v>0</v>
          </cell>
        </row>
        <row r="550">
          <cell r="A550" t="str">
            <v>0100-6314-034</v>
          </cell>
          <cell r="B550">
            <v>755.92</v>
          </cell>
          <cell r="C550">
            <v>0</v>
          </cell>
        </row>
        <row r="551">
          <cell r="A551" t="str">
            <v>0100-6314-035</v>
          </cell>
          <cell r="B551">
            <v>1429.94</v>
          </cell>
          <cell r="C551">
            <v>98.74</v>
          </cell>
        </row>
        <row r="552">
          <cell r="A552" t="str">
            <v>0100-6314-036</v>
          </cell>
          <cell r="B552">
            <v>9684.49</v>
          </cell>
          <cell r="C552">
            <v>70.91</v>
          </cell>
        </row>
        <row r="553">
          <cell r="A553" t="str">
            <v>0100-6314-037</v>
          </cell>
          <cell r="B553">
            <v>178.93</v>
          </cell>
          <cell r="C553">
            <v>70.91</v>
          </cell>
        </row>
        <row r="554">
          <cell r="A554" t="str">
            <v>0100-6314-051</v>
          </cell>
          <cell r="B554">
            <v>225.7</v>
          </cell>
          <cell r="C554">
            <v>0</v>
          </cell>
        </row>
        <row r="555">
          <cell r="A555" t="str">
            <v>0100-6314-053</v>
          </cell>
          <cell r="B555">
            <v>32.380000000000003</v>
          </cell>
          <cell r="C555">
            <v>0</v>
          </cell>
        </row>
        <row r="556">
          <cell r="A556" t="str">
            <v>0100-6314-055</v>
          </cell>
          <cell r="B556">
            <v>3730.75</v>
          </cell>
          <cell r="C556">
            <v>0</v>
          </cell>
        </row>
        <row r="557">
          <cell r="A557" t="str">
            <v>0100-6314-057</v>
          </cell>
          <cell r="B557">
            <v>634.83000000000004</v>
          </cell>
          <cell r="C557">
            <v>0</v>
          </cell>
        </row>
        <row r="558">
          <cell r="A558" t="str">
            <v>0100-6314-064</v>
          </cell>
          <cell r="B558">
            <v>1145.82</v>
          </cell>
          <cell r="C558">
            <v>0</v>
          </cell>
        </row>
        <row r="559">
          <cell r="A559" t="str">
            <v>0100-6314-067</v>
          </cell>
          <cell r="B559">
            <v>668.98</v>
          </cell>
          <cell r="C559">
            <v>75.98</v>
          </cell>
        </row>
        <row r="560">
          <cell r="A560" t="str">
            <v>0100-6314-073</v>
          </cell>
          <cell r="B560">
            <v>2593.77</v>
          </cell>
          <cell r="C560">
            <v>11.59</v>
          </cell>
        </row>
        <row r="561">
          <cell r="A561" t="str">
            <v>0100-6314-074</v>
          </cell>
          <cell r="B561">
            <v>593.04999999999995</v>
          </cell>
          <cell r="C561">
            <v>0</v>
          </cell>
        </row>
        <row r="562">
          <cell r="A562" t="str">
            <v>0100-6314-085</v>
          </cell>
          <cell r="B562">
            <v>18826.29</v>
          </cell>
          <cell r="C562">
            <v>4.55</v>
          </cell>
        </row>
        <row r="563">
          <cell r="A563" t="str">
            <v>0100-6321-014</v>
          </cell>
          <cell r="B563">
            <v>2340.86</v>
          </cell>
          <cell r="C563">
            <v>66.930000000000007</v>
          </cell>
        </row>
        <row r="564">
          <cell r="A564" t="str">
            <v>0100-6321-055</v>
          </cell>
          <cell r="B564">
            <v>25.47</v>
          </cell>
          <cell r="C564">
            <v>0</v>
          </cell>
        </row>
        <row r="565">
          <cell r="A565" t="str">
            <v>0100-6321-056</v>
          </cell>
          <cell r="B565">
            <v>132.97999999999999</v>
          </cell>
          <cell r="C565">
            <v>0</v>
          </cell>
        </row>
        <row r="566">
          <cell r="A566" t="str">
            <v>0100-6341-014</v>
          </cell>
          <cell r="B566">
            <v>10339.799999999999</v>
          </cell>
          <cell r="C566">
            <v>0</v>
          </cell>
        </row>
        <row r="567">
          <cell r="A567" t="str">
            <v>0100-6341-016</v>
          </cell>
          <cell r="B567">
            <v>0</v>
          </cell>
          <cell r="C567">
            <v>235.69</v>
          </cell>
        </row>
        <row r="568">
          <cell r="A568" t="str">
            <v>0100-6342-001</v>
          </cell>
          <cell r="B568">
            <v>220</v>
          </cell>
          <cell r="C568">
            <v>0</v>
          </cell>
        </row>
        <row r="569">
          <cell r="A569" t="str">
            <v>0100-6342-014</v>
          </cell>
          <cell r="B569">
            <v>2408</v>
          </cell>
          <cell r="C569">
            <v>0</v>
          </cell>
        </row>
        <row r="570">
          <cell r="A570" t="str">
            <v>0100-6342-036</v>
          </cell>
          <cell r="B570">
            <v>120.72</v>
          </cell>
          <cell r="C570">
            <v>0</v>
          </cell>
        </row>
        <row r="571">
          <cell r="A571" t="str">
            <v>0100-6342-051</v>
          </cell>
          <cell r="B571">
            <v>69.319999999999993</v>
          </cell>
          <cell r="C571">
            <v>0</v>
          </cell>
        </row>
        <row r="572">
          <cell r="A572" t="str">
            <v>0100-6351-014</v>
          </cell>
          <cell r="B572">
            <v>48513.15</v>
          </cell>
          <cell r="C572">
            <v>0</v>
          </cell>
        </row>
        <row r="573">
          <cell r="A573" t="str">
            <v>0100-6360-014</v>
          </cell>
          <cell r="B573">
            <v>6440.5</v>
          </cell>
          <cell r="C573">
            <v>0</v>
          </cell>
        </row>
        <row r="574">
          <cell r="A574" t="str">
            <v>0100-6401-001</v>
          </cell>
          <cell r="B574">
            <v>194.68</v>
          </cell>
          <cell r="C574">
            <v>0</v>
          </cell>
        </row>
        <row r="575">
          <cell r="A575" t="str">
            <v>0100-6401-003</v>
          </cell>
          <cell r="B575">
            <v>399.22</v>
          </cell>
          <cell r="C575">
            <v>0</v>
          </cell>
        </row>
        <row r="576">
          <cell r="A576" t="str">
            <v>0100-6401-012</v>
          </cell>
          <cell r="B576">
            <v>134.47</v>
          </cell>
          <cell r="C576">
            <v>0</v>
          </cell>
        </row>
        <row r="577">
          <cell r="A577" t="str">
            <v>0100-6401-013</v>
          </cell>
          <cell r="B577">
            <v>91.78</v>
          </cell>
          <cell r="C577">
            <v>0</v>
          </cell>
        </row>
        <row r="578">
          <cell r="A578" t="str">
            <v>0100-6401-014</v>
          </cell>
          <cell r="B578">
            <v>5332.83</v>
          </cell>
          <cell r="C578">
            <v>3901.89</v>
          </cell>
        </row>
        <row r="579">
          <cell r="A579" t="str">
            <v>0100-6401-016</v>
          </cell>
          <cell r="B579">
            <v>96.26</v>
          </cell>
          <cell r="C579">
            <v>0</v>
          </cell>
        </row>
        <row r="580">
          <cell r="A580" t="str">
            <v>0100-6401-026</v>
          </cell>
          <cell r="B580">
            <v>87.42</v>
          </cell>
          <cell r="C580">
            <v>0</v>
          </cell>
        </row>
        <row r="581">
          <cell r="A581" t="str">
            <v>0100-6401-033</v>
          </cell>
          <cell r="B581">
            <v>406.03</v>
          </cell>
          <cell r="C581">
            <v>0</v>
          </cell>
        </row>
        <row r="582">
          <cell r="A582" t="str">
            <v>0100-6401-034</v>
          </cell>
          <cell r="B582">
            <v>25.55</v>
          </cell>
          <cell r="C582">
            <v>0</v>
          </cell>
        </row>
        <row r="583">
          <cell r="A583" t="str">
            <v>0100-6401-035</v>
          </cell>
          <cell r="B583">
            <v>627.88</v>
          </cell>
          <cell r="C583">
            <v>0</v>
          </cell>
        </row>
        <row r="584">
          <cell r="A584" t="str">
            <v>0100-6401-036</v>
          </cell>
          <cell r="B584">
            <v>579.94000000000005</v>
          </cell>
          <cell r="C584">
            <v>0</v>
          </cell>
        </row>
        <row r="585">
          <cell r="A585" t="str">
            <v>0100-6401-048</v>
          </cell>
          <cell r="B585">
            <v>8.75</v>
          </cell>
          <cell r="C585">
            <v>0</v>
          </cell>
        </row>
        <row r="586">
          <cell r="A586" t="str">
            <v>0100-6401-049</v>
          </cell>
          <cell r="B586">
            <v>30.93</v>
          </cell>
          <cell r="C586">
            <v>0</v>
          </cell>
        </row>
        <row r="587">
          <cell r="A587" t="str">
            <v>0100-6401-051</v>
          </cell>
          <cell r="B587">
            <v>46.49</v>
          </cell>
          <cell r="C587">
            <v>0</v>
          </cell>
        </row>
        <row r="588">
          <cell r="A588" t="str">
            <v>0100-6401-053</v>
          </cell>
          <cell r="B588">
            <v>268.70999999999998</v>
          </cell>
          <cell r="C588">
            <v>0</v>
          </cell>
        </row>
        <row r="589">
          <cell r="A589" t="str">
            <v>0100-6401-055</v>
          </cell>
          <cell r="B589">
            <v>301.54000000000002</v>
          </cell>
          <cell r="C589">
            <v>0</v>
          </cell>
        </row>
        <row r="590">
          <cell r="A590" t="str">
            <v>0100-6401-056</v>
          </cell>
          <cell r="B590">
            <v>169.3</v>
          </cell>
          <cell r="C590">
            <v>0</v>
          </cell>
        </row>
        <row r="591">
          <cell r="A591" t="str">
            <v>0100-6401-057</v>
          </cell>
          <cell r="B591">
            <v>19.010000000000002</v>
          </cell>
          <cell r="C591">
            <v>0</v>
          </cell>
        </row>
        <row r="592">
          <cell r="A592" t="str">
            <v>0100-6401-064</v>
          </cell>
          <cell r="B592">
            <v>74.989999999999995</v>
          </cell>
          <cell r="C592">
            <v>0</v>
          </cell>
        </row>
        <row r="593">
          <cell r="A593" t="str">
            <v>0100-6401-065</v>
          </cell>
          <cell r="B593">
            <v>9.98</v>
          </cell>
          <cell r="C593">
            <v>0</v>
          </cell>
        </row>
        <row r="594">
          <cell r="A594" t="str">
            <v>0100-6401-067</v>
          </cell>
          <cell r="B594">
            <v>87.36</v>
          </cell>
          <cell r="C594">
            <v>0</v>
          </cell>
        </row>
        <row r="595">
          <cell r="A595" t="str">
            <v>0100-6401-073</v>
          </cell>
          <cell r="B595">
            <v>983.94</v>
          </cell>
          <cell r="C595">
            <v>0</v>
          </cell>
        </row>
        <row r="596">
          <cell r="A596" t="str">
            <v>0100-6401-074</v>
          </cell>
          <cell r="B596">
            <v>135.94</v>
          </cell>
          <cell r="C596">
            <v>0</v>
          </cell>
        </row>
        <row r="597">
          <cell r="A597" t="str">
            <v>0100-6401-075</v>
          </cell>
          <cell r="B597">
            <v>31.99</v>
          </cell>
          <cell r="C597">
            <v>0</v>
          </cell>
        </row>
        <row r="598">
          <cell r="A598" t="str">
            <v>0100-6401-085</v>
          </cell>
          <cell r="B598">
            <v>1312.09</v>
          </cell>
          <cell r="C598">
            <v>0</v>
          </cell>
        </row>
        <row r="599">
          <cell r="A599" t="str">
            <v>0100-6402-014</v>
          </cell>
          <cell r="B599">
            <v>1926.74</v>
          </cell>
          <cell r="C599">
            <v>0</v>
          </cell>
        </row>
        <row r="600">
          <cell r="A600" t="str">
            <v>0100-6402-016</v>
          </cell>
          <cell r="B600">
            <v>4672.42</v>
          </cell>
          <cell r="C600">
            <v>278.83999999999997</v>
          </cell>
        </row>
        <row r="601">
          <cell r="A601" t="str">
            <v>0100-6402-034</v>
          </cell>
          <cell r="B601">
            <v>4.22</v>
          </cell>
          <cell r="C601">
            <v>0</v>
          </cell>
        </row>
        <row r="602">
          <cell r="A602" t="str">
            <v>0100-6402-036</v>
          </cell>
          <cell r="B602">
            <v>446.32</v>
          </cell>
          <cell r="C602">
            <v>0</v>
          </cell>
        </row>
        <row r="603">
          <cell r="A603" t="str">
            <v>0100-6402-053</v>
          </cell>
          <cell r="B603">
            <v>598.53</v>
          </cell>
          <cell r="C603">
            <v>0</v>
          </cell>
        </row>
        <row r="604">
          <cell r="A604" t="str">
            <v>0100-6402-055</v>
          </cell>
          <cell r="B604">
            <v>49.58</v>
          </cell>
          <cell r="C604">
            <v>0</v>
          </cell>
        </row>
        <row r="605">
          <cell r="A605" t="str">
            <v>0100-6402-064</v>
          </cell>
          <cell r="B605">
            <v>16.2</v>
          </cell>
          <cell r="C605">
            <v>0</v>
          </cell>
        </row>
        <row r="606">
          <cell r="A606" t="str">
            <v>0100-6402-074</v>
          </cell>
          <cell r="B606">
            <v>182.12</v>
          </cell>
          <cell r="C606">
            <v>0</v>
          </cell>
        </row>
        <row r="607">
          <cell r="A607" t="str">
            <v>0100-6402-085</v>
          </cell>
          <cell r="B607">
            <v>218.86</v>
          </cell>
          <cell r="C607">
            <v>0</v>
          </cell>
        </row>
        <row r="608">
          <cell r="A608" t="str">
            <v>0100-6403-001</v>
          </cell>
          <cell r="B608">
            <v>178</v>
          </cell>
          <cell r="C608">
            <v>0</v>
          </cell>
        </row>
        <row r="609">
          <cell r="A609" t="str">
            <v>0100-6403-012</v>
          </cell>
          <cell r="B609">
            <v>138.93</v>
          </cell>
          <cell r="C609">
            <v>0</v>
          </cell>
        </row>
        <row r="610">
          <cell r="A610" t="str">
            <v>0100-6403-013</v>
          </cell>
          <cell r="B610">
            <v>311.98</v>
          </cell>
          <cell r="C610">
            <v>0</v>
          </cell>
        </row>
        <row r="611">
          <cell r="A611" t="str">
            <v>0100-6403-014</v>
          </cell>
          <cell r="B611">
            <v>1190.3800000000001</v>
          </cell>
          <cell r="C611">
            <v>726.84</v>
          </cell>
        </row>
        <row r="612">
          <cell r="A612" t="str">
            <v>0100-6403-016</v>
          </cell>
          <cell r="B612">
            <v>1311.32</v>
          </cell>
          <cell r="C612">
            <v>81.89</v>
          </cell>
        </row>
        <row r="613">
          <cell r="A613" t="str">
            <v>0100-6403-026</v>
          </cell>
          <cell r="B613">
            <v>192.93</v>
          </cell>
          <cell r="C613">
            <v>0</v>
          </cell>
        </row>
        <row r="614">
          <cell r="A614" t="str">
            <v>0100-6403-033</v>
          </cell>
          <cell r="B614">
            <v>178</v>
          </cell>
          <cell r="C614">
            <v>0</v>
          </cell>
        </row>
        <row r="615">
          <cell r="A615" t="str">
            <v>0100-6403-035</v>
          </cell>
          <cell r="B615">
            <v>60</v>
          </cell>
          <cell r="C615">
            <v>0</v>
          </cell>
        </row>
        <row r="616">
          <cell r="A616" t="str">
            <v>0100-6403-051</v>
          </cell>
          <cell r="B616">
            <v>104.89</v>
          </cell>
          <cell r="C616">
            <v>0</v>
          </cell>
        </row>
        <row r="617">
          <cell r="A617" t="str">
            <v>0100-6403-053</v>
          </cell>
          <cell r="B617">
            <v>87.94</v>
          </cell>
          <cell r="C617">
            <v>0</v>
          </cell>
        </row>
        <row r="618">
          <cell r="A618" t="str">
            <v>0100-6403-055</v>
          </cell>
          <cell r="B618">
            <v>105.6</v>
          </cell>
          <cell r="C618">
            <v>0</v>
          </cell>
        </row>
        <row r="619">
          <cell r="A619" t="str">
            <v>0100-6404-013</v>
          </cell>
          <cell r="B619">
            <v>822.5</v>
          </cell>
          <cell r="C619">
            <v>0</v>
          </cell>
        </row>
        <row r="620">
          <cell r="A620" t="str">
            <v>0100-6404-014</v>
          </cell>
          <cell r="B620">
            <v>0</v>
          </cell>
          <cell r="C620">
            <v>89.81</v>
          </cell>
        </row>
        <row r="621">
          <cell r="A621" t="str">
            <v>0100-6404-016</v>
          </cell>
          <cell r="B621">
            <v>220.22</v>
          </cell>
          <cell r="C621">
            <v>0</v>
          </cell>
        </row>
        <row r="622">
          <cell r="A622" t="str">
            <v>0100-6405-001</v>
          </cell>
          <cell r="B622">
            <v>3.54</v>
          </cell>
          <cell r="C622">
            <v>0</v>
          </cell>
        </row>
        <row r="623">
          <cell r="A623" t="str">
            <v>0100-6405-012</v>
          </cell>
          <cell r="B623">
            <v>35.07</v>
          </cell>
          <cell r="C623">
            <v>0</v>
          </cell>
        </row>
        <row r="624">
          <cell r="A624" t="str">
            <v>0100-6405-014</v>
          </cell>
          <cell r="B624">
            <v>3065.8</v>
          </cell>
          <cell r="C624">
            <v>85.81</v>
          </cell>
        </row>
        <row r="625">
          <cell r="A625" t="str">
            <v>0100-6405-016</v>
          </cell>
          <cell r="B625">
            <v>10.92</v>
          </cell>
          <cell r="C625">
            <v>10.92</v>
          </cell>
        </row>
        <row r="626">
          <cell r="A626" t="str">
            <v>0100-6405-026</v>
          </cell>
          <cell r="B626">
            <v>57</v>
          </cell>
          <cell r="C626">
            <v>0</v>
          </cell>
        </row>
        <row r="627">
          <cell r="A627" t="str">
            <v>0100-6405-033</v>
          </cell>
          <cell r="B627">
            <v>383.76</v>
          </cell>
          <cell r="C627">
            <v>0</v>
          </cell>
        </row>
        <row r="628">
          <cell r="A628" t="str">
            <v>0100-6405-036</v>
          </cell>
          <cell r="B628">
            <v>105.99</v>
          </cell>
          <cell r="C628">
            <v>0</v>
          </cell>
        </row>
        <row r="629">
          <cell r="A629" t="str">
            <v>0100-6405-051</v>
          </cell>
          <cell r="B629">
            <v>379.99</v>
          </cell>
          <cell r="C629">
            <v>0</v>
          </cell>
        </row>
        <row r="630">
          <cell r="A630" t="str">
            <v>0100-6405-057</v>
          </cell>
          <cell r="B630">
            <v>442.34</v>
          </cell>
          <cell r="C630">
            <v>0</v>
          </cell>
        </row>
        <row r="631">
          <cell r="A631" t="str">
            <v>0100-6405-073</v>
          </cell>
          <cell r="B631">
            <v>1248.99</v>
          </cell>
          <cell r="C631">
            <v>0</v>
          </cell>
        </row>
        <row r="632">
          <cell r="A632" t="str">
            <v>0100-6405-085</v>
          </cell>
          <cell r="B632">
            <v>669.04</v>
          </cell>
          <cell r="C632">
            <v>0</v>
          </cell>
        </row>
        <row r="633">
          <cell r="A633" t="str">
            <v>0100-6406-001</v>
          </cell>
          <cell r="B633">
            <v>15.5</v>
          </cell>
          <cell r="C633">
            <v>0</v>
          </cell>
        </row>
        <row r="634">
          <cell r="A634" t="str">
            <v>0100-6406-003</v>
          </cell>
          <cell r="B634">
            <v>35.020000000000003</v>
          </cell>
          <cell r="C634">
            <v>0</v>
          </cell>
        </row>
        <row r="635">
          <cell r="A635" t="str">
            <v>0100-6406-012</v>
          </cell>
          <cell r="B635">
            <v>180.19</v>
          </cell>
          <cell r="C635">
            <v>0</v>
          </cell>
        </row>
        <row r="636">
          <cell r="A636" t="str">
            <v>0100-6406-013</v>
          </cell>
          <cell r="B636">
            <v>145.18</v>
          </cell>
          <cell r="C636">
            <v>0</v>
          </cell>
        </row>
        <row r="637">
          <cell r="A637" t="str">
            <v>0100-6406-014</v>
          </cell>
          <cell r="B637">
            <v>385.13</v>
          </cell>
          <cell r="C637">
            <v>0</v>
          </cell>
        </row>
        <row r="638">
          <cell r="A638" t="str">
            <v>0100-6406-016</v>
          </cell>
          <cell r="B638">
            <v>53.5</v>
          </cell>
          <cell r="C638">
            <v>463</v>
          </cell>
        </row>
        <row r="639">
          <cell r="A639" t="str">
            <v>0100-6406-021</v>
          </cell>
          <cell r="B639">
            <v>87.83</v>
          </cell>
          <cell r="C639">
            <v>0</v>
          </cell>
        </row>
        <row r="640">
          <cell r="A640" t="str">
            <v>0100-6406-026</v>
          </cell>
          <cell r="B640">
            <v>78.12</v>
          </cell>
          <cell r="C640">
            <v>0</v>
          </cell>
        </row>
        <row r="641">
          <cell r="A641" t="str">
            <v>0100-6406-033</v>
          </cell>
          <cell r="B641">
            <v>35.020000000000003</v>
          </cell>
          <cell r="C641">
            <v>0</v>
          </cell>
        </row>
        <row r="642">
          <cell r="A642" t="str">
            <v>0100-6406-035</v>
          </cell>
          <cell r="B642">
            <v>70.040000000000006</v>
          </cell>
          <cell r="C642">
            <v>0</v>
          </cell>
        </row>
        <row r="643">
          <cell r="A643" t="str">
            <v>0100-6406-036</v>
          </cell>
          <cell r="B643">
            <v>397.29</v>
          </cell>
          <cell r="C643">
            <v>0</v>
          </cell>
        </row>
        <row r="644">
          <cell r="A644" t="str">
            <v>0100-6406-053</v>
          </cell>
          <cell r="B644">
            <v>398.72</v>
          </cell>
          <cell r="C644">
            <v>0</v>
          </cell>
        </row>
        <row r="645">
          <cell r="A645" t="str">
            <v>0100-6406-055</v>
          </cell>
          <cell r="B645">
            <v>70.040000000000006</v>
          </cell>
          <cell r="C645">
            <v>0</v>
          </cell>
        </row>
        <row r="646">
          <cell r="A646" t="str">
            <v>0100-6406-057</v>
          </cell>
          <cell r="B646">
            <v>80.819999999999993</v>
          </cell>
          <cell r="C646">
            <v>0</v>
          </cell>
        </row>
        <row r="647">
          <cell r="A647" t="str">
            <v>0100-6406-073</v>
          </cell>
          <cell r="B647">
            <v>290.73</v>
          </cell>
          <cell r="C647">
            <v>0</v>
          </cell>
        </row>
        <row r="648">
          <cell r="A648" t="str">
            <v>0100-6406-085</v>
          </cell>
          <cell r="B648">
            <v>987.78</v>
          </cell>
          <cell r="C648">
            <v>0</v>
          </cell>
        </row>
        <row r="649">
          <cell r="A649" t="str">
            <v>0100-6407-016</v>
          </cell>
          <cell r="B649">
            <v>490.74</v>
          </cell>
          <cell r="C649">
            <v>0</v>
          </cell>
        </row>
        <row r="650">
          <cell r="A650" t="str">
            <v>0100-6407-085</v>
          </cell>
          <cell r="B650">
            <v>95.76</v>
          </cell>
          <cell r="C650">
            <v>0</v>
          </cell>
        </row>
        <row r="651">
          <cell r="A651" t="str">
            <v>0100-6408-013</v>
          </cell>
          <cell r="B651">
            <v>162.86000000000001</v>
          </cell>
          <cell r="C651">
            <v>0</v>
          </cell>
        </row>
        <row r="652">
          <cell r="A652" t="str">
            <v>0100-6408-014</v>
          </cell>
          <cell r="B652">
            <v>394.29</v>
          </cell>
          <cell r="C652">
            <v>0</v>
          </cell>
        </row>
        <row r="653">
          <cell r="A653" t="str">
            <v>0100-6408-016</v>
          </cell>
          <cell r="B653">
            <v>1171.75</v>
          </cell>
          <cell r="C653">
            <v>0</v>
          </cell>
        </row>
        <row r="654">
          <cell r="A654" t="str">
            <v>0100-6408-033</v>
          </cell>
          <cell r="B654">
            <v>143.13999999999999</v>
          </cell>
          <cell r="C654">
            <v>287.83999999999997</v>
          </cell>
        </row>
        <row r="655">
          <cell r="A655" t="str">
            <v>0100-6408-085</v>
          </cell>
          <cell r="B655">
            <v>247.04</v>
          </cell>
          <cell r="C655">
            <v>0</v>
          </cell>
        </row>
        <row r="656">
          <cell r="A656" t="str">
            <v>0100-6409-033</v>
          </cell>
          <cell r="B656">
            <v>127.98</v>
          </cell>
          <cell r="C656">
            <v>0</v>
          </cell>
        </row>
        <row r="657">
          <cell r="A657" t="str">
            <v>0100-6409-073</v>
          </cell>
          <cell r="B657">
            <v>33.380000000000003</v>
          </cell>
          <cell r="C657">
            <v>0</v>
          </cell>
        </row>
        <row r="658">
          <cell r="A658" t="str">
            <v>0100-6421-014</v>
          </cell>
          <cell r="B658">
            <v>1972.04</v>
          </cell>
          <cell r="C658">
            <v>0</v>
          </cell>
        </row>
        <row r="659">
          <cell r="A659" t="str">
            <v>0100-6421-016</v>
          </cell>
          <cell r="B659">
            <v>16635.89</v>
          </cell>
          <cell r="C659">
            <v>0</v>
          </cell>
        </row>
        <row r="660">
          <cell r="A660" t="str">
            <v>0100-6421-056</v>
          </cell>
          <cell r="B660">
            <v>223.11</v>
          </cell>
          <cell r="C660">
            <v>0</v>
          </cell>
        </row>
        <row r="661">
          <cell r="A661" t="str">
            <v>0100-6423-001</v>
          </cell>
          <cell r="B661">
            <v>903.53</v>
          </cell>
          <cell r="C661">
            <v>0</v>
          </cell>
        </row>
        <row r="662">
          <cell r="A662" t="str">
            <v>0100-6423-014</v>
          </cell>
          <cell r="B662">
            <v>20491.439999999999</v>
          </cell>
          <cell r="C662">
            <v>4940.25</v>
          </cell>
        </row>
        <row r="663">
          <cell r="A663" t="str">
            <v>0100-6423-036</v>
          </cell>
          <cell r="B663">
            <v>1349.85</v>
          </cell>
          <cell r="C663">
            <v>0</v>
          </cell>
        </row>
        <row r="664">
          <cell r="A664" t="str">
            <v>0100-6423-051</v>
          </cell>
          <cell r="B664">
            <v>451.57</v>
          </cell>
          <cell r="C664">
            <v>564.07000000000005</v>
          </cell>
        </row>
        <row r="665">
          <cell r="A665" t="str">
            <v>0100-6423-055</v>
          </cell>
          <cell r="B665">
            <v>5295.41</v>
          </cell>
          <cell r="C665">
            <v>0</v>
          </cell>
        </row>
        <row r="666">
          <cell r="A666" t="str">
            <v>0100-6423-056</v>
          </cell>
          <cell r="B666">
            <v>657.74</v>
          </cell>
          <cell r="C666">
            <v>184.84</v>
          </cell>
        </row>
        <row r="667">
          <cell r="A667" t="str">
            <v>0100-6423-064</v>
          </cell>
          <cell r="B667">
            <v>898.14</v>
          </cell>
          <cell r="C667">
            <v>0</v>
          </cell>
        </row>
        <row r="668">
          <cell r="A668" t="str">
            <v>0100-6424-012</v>
          </cell>
          <cell r="B668">
            <v>638.64</v>
          </cell>
          <cell r="C668">
            <v>0</v>
          </cell>
        </row>
        <row r="669">
          <cell r="A669" t="str">
            <v>0100-6424-014</v>
          </cell>
          <cell r="B669">
            <v>464.22</v>
          </cell>
          <cell r="C669">
            <v>0</v>
          </cell>
        </row>
        <row r="670">
          <cell r="A670" t="str">
            <v>0100-6424-016</v>
          </cell>
          <cell r="B670">
            <v>464.68</v>
          </cell>
          <cell r="C670">
            <v>0</v>
          </cell>
        </row>
        <row r="671">
          <cell r="A671" t="str">
            <v>0100-6424-036</v>
          </cell>
          <cell r="B671">
            <v>1716.04</v>
          </cell>
          <cell r="C671">
            <v>261.62</v>
          </cell>
        </row>
        <row r="672">
          <cell r="A672" t="str">
            <v>0100-6424-051</v>
          </cell>
          <cell r="B672">
            <v>232.49</v>
          </cell>
          <cell r="C672">
            <v>0</v>
          </cell>
        </row>
        <row r="673">
          <cell r="A673" t="str">
            <v>0100-6424-085</v>
          </cell>
          <cell r="B673">
            <v>195</v>
          </cell>
          <cell r="C673">
            <v>0</v>
          </cell>
        </row>
        <row r="674">
          <cell r="A674" t="str">
            <v>0100-6429-003</v>
          </cell>
          <cell r="B674">
            <v>1287.6099999999999</v>
          </cell>
          <cell r="C674">
            <v>0</v>
          </cell>
        </row>
        <row r="675">
          <cell r="A675" t="str">
            <v>0100-6429-012</v>
          </cell>
          <cell r="B675">
            <v>3434.83</v>
          </cell>
          <cell r="C675">
            <v>0</v>
          </cell>
        </row>
        <row r="676">
          <cell r="A676" t="str">
            <v>0100-6429-033</v>
          </cell>
          <cell r="B676">
            <v>598.99</v>
          </cell>
          <cell r="C676">
            <v>0</v>
          </cell>
        </row>
        <row r="677">
          <cell r="A677" t="str">
            <v>0100-6429-034</v>
          </cell>
          <cell r="B677">
            <v>2286.13</v>
          </cell>
          <cell r="C677">
            <v>0</v>
          </cell>
        </row>
        <row r="678">
          <cell r="A678" t="str">
            <v>0100-6429-051</v>
          </cell>
          <cell r="B678">
            <v>7127.9</v>
          </cell>
          <cell r="C678">
            <v>0</v>
          </cell>
        </row>
        <row r="679">
          <cell r="A679" t="str">
            <v>0100-6429-055</v>
          </cell>
          <cell r="B679">
            <v>4575.2700000000004</v>
          </cell>
          <cell r="C679">
            <v>0</v>
          </cell>
        </row>
        <row r="680">
          <cell r="A680" t="str">
            <v>0100-6429-056</v>
          </cell>
          <cell r="B680">
            <v>20534.96</v>
          </cell>
          <cell r="C680">
            <v>0</v>
          </cell>
        </row>
        <row r="681">
          <cell r="A681" t="str">
            <v>0100-6429-064</v>
          </cell>
          <cell r="B681">
            <v>790.98</v>
          </cell>
          <cell r="C681">
            <v>0</v>
          </cell>
        </row>
        <row r="682">
          <cell r="A682" t="str">
            <v>0100-6429-085</v>
          </cell>
          <cell r="B682">
            <v>3000</v>
          </cell>
          <cell r="C682">
            <v>0</v>
          </cell>
        </row>
        <row r="683">
          <cell r="A683" t="str">
            <v>0100-6431-016</v>
          </cell>
          <cell r="B683">
            <v>88.03</v>
          </cell>
          <cell r="C683">
            <v>0</v>
          </cell>
        </row>
        <row r="684">
          <cell r="A684" t="str">
            <v>0100-6432-012</v>
          </cell>
          <cell r="B684">
            <v>70.040000000000006</v>
          </cell>
          <cell r="C684">
            <v>0</v>
          </cell>
        </row>
        <row r="685">
          <cell r="A685" t="str">
            <v>0100-6441-001</v>
          </cell>
          <cell r="B685">
            <v>373.46</v>
          </cell>
          <cell r="C685">
            <v>373.46</v>
          </cell>
        </row>
        <row r="686">
          <cell r="A686" t="str">
            <v>0100-6441-016</v>
          </cell>
          <cell r="B686">
            <v>4197.75</v>
          </cell>
          <cell r="C686">
            <v>0</v>
          </cell>
        </row>
        <row r="687">
          <cell r="A687" t="str">
            <v>0100-6441-036</v>
          </cell>
          <cell r="B687">
            <v>7516.68</v>
          </cell>
          <cell r="C687">
            <v>0</v>
          </cell>
        </row>
        <row r="688">
          <cell r="A688" t="str">
            <v>0100-6441-051</v>
          </cell>
          <cell r="B688">
            <v>1115.43</v>
          </cell>
          <cell r="C688">
            <v>0</v>
          </cell>
        </row>
        <row r="689">
          <cell r="A689" t="str">
            <v>0100-6441-074</v>
          </cell>
          <cell r="B689">
            <v>473.05</v>
          </cell>
          <cell r="C689">
            <v>94.65</v>
          </cell>
        </row>
        <row r="690">
          <cell r="A690" t="str">
            <v>0100-6441-085</v>
          </cell>
          <cell r="B690">
            <v>779.81</v>
          </cell>
          <cell r="C690">
            <v>346.4</v>
          </cell>
        </row>
        <row r="691">
          <cell r="A691" t="str">
            <v>0100-6451-012</v>
          </cell>
          <cell r="B691">
            <v>12.92</v>
          </cell>
          <cell r="C691">
            <v>0</v>
          </cell>
        </row>
        <row r="692">
          <cell r="A692" t="str">
            <v>0100-6451-016</v>
          </cell>
          <cell r="B692">
            <v>2000.88</v>
          </cell>
          <cell r="C692">
            <v>0</v>
          </cell>
        </row>
        <row r="693">
          <cell r="A693" t="str">
            <v>0100-6452-014</v>
          </cell>
          <cell r="B693">
            <v>9096.11</v>
          </cell>
          <cell r="C693">
            <v>8.5</v>
          </cell>
        </row>
        <row r="694">
          <cell r="A694" t="str">
            <v>0100-6452-016</v>
          </cell>
          <cell r="B694">
            <v>506.91</v>
          </cell>
          <cell r="C694">
            <v>0</v>
          </cell>
        </row>
        <row r="695">
          <cell r="A695" t="str">
            <v>0100-6452-033</v>
          </cell>
          <cell r="B695">
            <v>2.0499999999999998</v>
          </cell>
          <cell r="C695">
            <v>0</v>
          </cell>
        </row>
        <row r="696">
          <cell r="A696" t="str">
            <v>0100-6452-036</v>
          </cell>
          <cell r="B696">
            <v>5</v>
          </cell>
          <cell r="C696">
            <v>0</v>
          </cell>
        </row>
        <row r="697">
          <cell r="A697" t="str">
            <v>0100-6452-053</v>
          </cell>
          <cell r="B697">
            <v>89</v>
          </cell>
          <cell r="C697">
            <v>0</v>
          </cell>
        </row>
        <row r="698">
          <cell r="A698" t="str">
            <v>0100-6452-064</v>
          </cell>
          <cell r="B698">
            <v>13.02</v>
          </cell>
          <cell r="C698">
            <v>0</v>
          </cell>
        </row>
        <row r="699">
          <cell r="A699" t="str">
            <v>0100-6452-073</v>
          </cell>
          <cell r="B699">
            <v>4.4000000000000004</v>
          </cell>
          <cell r="C699">
            <v>0</v>
          </cell>
        </row>
        <row r="700">
          <cell r="A700" t="str">
            <v>0100-6452-074</v>
          </cell>
          <cell r="B700">
            <v>2.98</v>
          </cell>
          <cell r="C700">
            <v>0</v>
          </cell>
        </row>
        <row r="701">
          <cell r="A701" t="str">
            <v>0100-6452-085</v>
          </cell>
          <cell r="B701">
            <v>285.8</v>
          </cell>
          <cell r="C701">
            <v>0</v>
          </cell>
        </row>
        <row r="702">
          <cell r="A702" t="str">
            <v>0100-6453-001</v>
          </cell>
          <cell r="B702">
            <v>194.07</v>
          </cell>
          <cell r="C702">
            <v>23.53</v>
          </cell>
        </row>
        <row r="703">
          <cell r="A703" t="str">
            <v>0100-6453-003</v>
          </cell>
          <cell r="B703">
            <v>54.14</v>
          </cell>
          <cell r="C703">
            <v>19.010000000000002</v>
          </cell>
        </row>
        <row r="704">
          <cell r="A704" t="str">
            <v>0100-6453-012</v>
          </cell>
          <cell r="B704">
            <v>109.38</v>
          </cell>
          <cell r="C704">
            <v>0</v>
          </cell>
        </row>
        <row r="705">
          <cell r="A705" t="str">
            <v>0100-6453-013</v>
          </cell>
          <cell r="B705">
            <v>89.63</v>
          </cell>
          <cell r="C705">
            <v>72.709999999999994</v>
          </cell>
        </row>
        <row r="706">
          <cell r="A706" t="str">
            <v>0100-6453-014</v>
          </cell>
          <cell r="B706">
            <v>277.91000000000003</v>
          </cell>
          <cell r="C706">
            <v>0</v>
          </cell>
        </row>
        <row r="707">
          <cell r="A707" t="str">
            <v>0100-6453-016</v>
          </cell>
          <cell r="B707">
            <v>8859.8700000000008</v>
          </cell>
          <cell r="C707">
            <v>524.37</v>
          </cell>
        </row>
        <row r="708">
          <cell r="A708" t="str">
            <v>0100-6453-021</v>
          </cell>
          <cell r="B708">
            <v>0</v>
          </cell>
          <cell r="C708">
            <v>9.5</v>
          </cell>
        </row>
        <row r="709">
          <cell r="A709" t="str">
            <v>0100-6453-026</v>
          </cell>
          <cell r="B709">
            <v>77.97</v>
          </cell>
          <cell r="C709">
            <v>0</v>
          </cell>
        </row>
        <row r="710">
          <cell r="A710" t="str">
            <v>0100-6453-033</v>
          </cell>
          <cell r="B710">
            <v>160.57</v>
          </cell>
          <cell r="C710">
            <v>71.989999999999995</v>
          </cell>
        </row>
        <row r="711">
          <cell r="A711" t="str">
            <v>0100-6453-034</v>
          </cell>
          <cell r="B711">
            <v>24</v>
          </cell>
          <cell r="C711">
            <v>0</v>
          </cell>
        </row>
        <row r="712">
          <cell r="A712" t="str">
            <v>0100-6453-035</v>
          </cell>
          <cell r="B712">
            <v>29.26</v>
          </cell>
          <cell r="C712">
            <v>27.16</v>
          </cell>
        </row>
        <row r="713">
          <cell r="A713" t="str">
            <v>0100-6453-036</v>
          </cell>
          <cell r="B713">
            <v>1582.42</v>
          </cell>
          <cell r="C713">
            <v>58.83</v>
          </cell>
        </row>
        <row r="714">
          <cell r="A714" t="str">
            <v>0100-6453-042</v>
          </cell>
          <cell r="B714">
            <v>4.32</v>
          </cell>
          <cell r="C714">
            <v>10.02</v>
          </cell>
        </row>
        <row r="715">
          <cell r="A715" t="str">
            <v>0100-6453-048</v>
          </cell>
          <cell r="B715">
            <v>139.4</v>
          </cell>
          <cell r="C715">
            <v>102</v>
          </cell>
        </row>
        <row r="716">
          <cell r="A716" t="str">
            <v>0100-6453-051</v>
          </cell>
          <cell r="B716">
            <v>161.54</v>
          </cell>
          <cell r="C716">
            <v>29.87</v>
          </cell>
        </row>
        <row r="717">
          <cell r="A717" t="str">
            <v>0100-6453-053</v>
          </cell>
          <cell r="B717">
            <v>6.45</v>
          </cell>
          <cell r="C717">
            <v>5.95</v>
          </cell>
        </row>
        <row r="718">
          <cell r="A718" t="str">
            <v>0100-6453-055</v>
          </cell>
          <cell r="B718">
            <v>522.83000000000004</v>
          </cell>
          <cell r="C718">
            <v>192.25</v>
          </cell>
        </row>
        <row r="719">
          <cell r="A719" t="str">
            <v>0100-6453-056</v>
          </cell>
          <cell r="B719">
            <v>38.99</v>
          </cell>
          <cell r="C719">
            <v>5.52</v>
          </cell>
        </row>
        <row r="720">
          <cell r="A720" t="str">
            <v>0100-6453-057</v>
          </cell>
          <cell r="B720">
            <v>78.56</v>
          </cell>
          <cell r="C720">
            <v>11.97</v>
          </cell>
        </row>
        <row r="721">
          <cell r="A721" t="str">
            <v>0100-6453-064</v>
          </cell>
          <cell r="B721">
            <v>84.92</v>
          </cell>
          <cell r="C721">
            <v>400</v>
          </cell>
        </row>
        <row r="722">
          <cell r="A722" t="str">
            <v>0100-6453-065</v>
          </cell>
          <cell r="B722">
            <v>0</v>
          </cell>
          <cell r="C722">
            <v>6.95</v>
          </cell>
        </row>
        <row r="723">
          <cell r="A723" t="str">
            <v>0100-6453-073</v>
          </cell>
          <cell r="B723">
            <v>4154.18</v>
          </cell>
          <cell r="C723">
            <v>0.01</v>
          </cell>
        </row>
        <row r="724">
          <cell r="A724" t="str">
            <v>0100-6453-074</v>
          </cell>
          <cell r="B724">
            <v>882.21</v>
          </cell>
          <cell r="C724">
            <v>0</v>
          </cell>
        </row>
        <row r="725">
          <cell r="A725" t="str">
            <v>0100-6453-085</v>
          </cell>
          <cell r="B725">
            <v>2287.39</v>
          </cell>
          <cell r="C725">
            <v>3.02</v>
          </cell>
        </row>
        <row r="726">
          <cell r="A726" t="str">
            <v>0100-6453-086</v>
          </cell>
          <cell r="B726">
            <v>27.37</v>
          </cell>
          <cell r="C726">
            <v>0</v>
          </cell>
        </row>
        <row r="727">
          <cell r="A727" t="str">
            <v>0100-6454-001</v>
          </cell>
          <cell r="B727">
            <v>734.12</v>
          </cell>
          <cell r="C727">
            <v>13.75</v>
          </cell>
        </row>
        <row r="728">
          <cell r="A728" t="str">
            <v>0100-6454-003</v>
          </cell>
          <cell r="B728">
            <v>160.5</v>
          </cell>
          <cell r="C728">
            <v>0</v>
          </cell>
        </row>
        <row r="729">
          <cell r="A729" t="str">
            <v>0100-6454-012</v>
          </cell>
          <cell r="B729">
            <v>2361.14</v>
          </cell>
          <cell r="C729">
            <v>0</v>
          </cell>
        </row>
        <row r="730">
          <cell r="A730" t="str">
            <v>0100-6454-013</v>
          </cell>
          <cell r="B730">
            <v>275.26</v>
          </cell>
          <cell r="C730">
            <v>0</v>
          </cell>
        </row>
        <row r="731">
          <cell r="A731" t="str">
            <v>0100-6454-016</v>
          </cell>
          <cell r="B731">
            <v>6167.77</v>
          </cell>
          <cell r="C731">
            <v>30.75</v>
          </cell>
        </row>
        <row r="732">
          <cell r="A732" t="str">
            <v>0100-6454-026</v>
          </cell>
          <cell r="B732">
            <v>57.25</v>
          </cell>
          <cell r="C732">
            <v>0</v>
          </cell>
        </row>
        <row r="733">
          <cell r="A733" t="str">
            <v>0100-6454-033</v>
          </cell>
          <cell r="B733">
            <v>93.95</v>
          </cell>
          <cell r="C733">
            <v>0</v>
          </cell>
        </row>
        <row r="734">
          <cell r="A734" t="str">
            <v>0100-6454-034</v>
          </cell>
          <cell r="B734">
            <v>43.25</v>
          </cell>
          <cell r="C734">
            <v>0</v>
          </cell>
        </row>
        <row r="735">
          <cell r="A735" t="str">
            <v>0100-6454-035</v>
          </cell>
          <cell r="B735">
            <v>12</v>
          </cell>
          <cell r="C735">
            <v>0</v>
          </cell>
        </row>
        <row r="736">
          <cell r="A736" t="str">
            <v>0100-6454-036</v>
          </cell>
          <cell r="B736">
            <v>852.61</v>
          </cell>
          <cell r="C736">
            <v>43.25</v>
          </cell>
        </row>
        <row r="737">
          <cell r="A737" t="str">
            <v>0100-6454-042</v>
          </cell>
          <cell r="B737">
            <v>68.400000000000006</v>
          </cell>
          <cell r="C737">
            <v>0</v>
          </cell>
        </row>
        <row r="738">
          <cell r="A738" t="str">
            <v>0100-6454-048</v>
          </cell>
          <cell r="B738">
            <v>43.25</v>
          </cell>
          <cell r="C738">
            <v>28.25</v>
          </cell>
        </row>
        <row r="739">
          <cell r="A739" t="str">
            <v>0100-6454-051</v>
          </cell>
          <cell r="B739">
            <v>79.25</v>
          </cell>
          <cell r="C739">
            <v>94.25</v>
          </cell>
        </row>
        <row r="740">
          <cell r="A740" t="str">
            <v>0100-6454-053</v>
          </cell>
          <cell r="B740">
            <v>34.200000000000003</v>
          </cell>
          <cell r="C740">
            <v>13.25</v>
          </cell>
        </row>
        <row r="741">
          <cell r="A741" t="str">
            <v>0100-6454-055</v>
          </cell>
          <cell r="B741">
            <v>220.62</v>
          </cell>
          <cell r="C741">
            <v>95.8</v>
          </cell>
        </row>
        <row r="742">
          <cell r="A742" t="str">
            <v>0100-6454-064</v>
          </cell>
          <cell r="B742">
            <v>14.25</v>
          </cell>
          <cell r="C742">
            <v>0</v>
          </cell>
        </row>
        <row r="743">
          <cell r="A743" t="str">
            <v>0100-6454-067</v>
          </cell>
          <cell r="B743">
            <v>39.29</v>
          </cell>
          <cell r="C743">
            <v>0</v>
          </cell>
        </row>
        <row r="744">
          <cell r="A744" t="str">
            <v>0100-6454-073</v>
          </cell>
          <cell r="B744">
            <v>1418.23</v>
          </cell>
          <cell r="C744">
            <v>0</v>
          </cell>
        </row>
        <row r="745">
          <cell r="A745" t="str">
            <v>0100-6454-074</v>
          </cell>
          <cell r="B745">
            <v>58.75</v>
          </cell>
          <cell r="C745">
            <v>0</v>
          </cell>
        </row>
        <row r="746">
          <cell r="A746" t="str">
            <v>0100-6454-075</v>
          </cell>
          <cell r="B746">
            <v>0</v>
          </cell>
          <cell r="C746">
            <v>14.25</v>
          </cell>
        </row>
        <row r="747">
          <cell r="A747" t="str">
            <v>0100-6454-085</v>
          </cell>
          <cell r="B747">
            <v>2751.23</v>
          </cell>
          <cell r="C747">
            <v>0</v>
          </cell>
        </row>
        <row r="748">
          <cell r="A748" t="str">
            <v>0100-6455-016</v>
          </cell>
          <cell r="B748">
            <v>274.04000000000002</v>
          </cell>
          <cell r="C748">
            <v>18237.669999999998</v>
          </cell>
        </row>
        <row r="749">
          <cell r="A749" t="str">
            <v>0100-6461-001</v>
          </cell>
          <cell r="B749">
            <v>312.77999999999997</v>
          </cell>
          <cell r="C749">
            <v>0</v>
          </cell>
        </row>
        <row r="750">
          <cell r="A750" t="str">
            <v>0100-6461-003</v>
          </cell>
          <cell r="B750">
            <v>1558.74</v>
          </cell>
          <cell r="C750">
            <v>0</v>
          </cell>
        </row>
        <row r="751">
          <cell r="A751" t="str">
            <v>0100-6461-012</v>
          </cell>
          <cell r="B751">
            <v>19372.18</v>
          </cell>
          <cell r="C751">
            <v>0</v>
          </cell>
        </row>
        <row r="752">
          <cell r="A752" t="str">
            <v>0100-6461-013</v>
          </cell>
          <cell r="B752">
            <v>0</v>
          </cell>
          <cell r="C752">
            <v>0</v>
          </cell>
        </row>
        <row r="753">
          <cell r="A753" t="str">
            <v>0100-6461-014</v>
          </cell>
          <cell r="B753">
            <v>28535.53</v>
          </cell>
          <cell r="C753">
            <v>0.1</v>
          </cell>
        </row>
        <row r="754">
          <cell r="A754" t="str">
            <v>0100-6461-016</v>
          </cell>
          <cell r="B754">
            <v>1915.11</v>
          </cell>
          <cell r="C754">
            <v>0</v>
          </cell>
        </row>
        <row r="755">
          <cell r="A755" t="str">
            <v>0100-6461-026</v>
          </cell>
          <cell r="B755">
            <v>1740.36</v>
          </cell>
          <cell r="C755">
            <v>0</v>
          </cell>
        </row>
        <row r="756">
          <cell r="A756" t="str">
            <v>0100-6461-032</v>
          </cell>
          <cell r="B756">
            <v>0</v>
          </cell>
          <cell r="C756">
            <v>0</v>
          </cell>
        </row>
        <row r="757">
          <cell r="A757" t="str">
            <v>0100-6461-033</v>
          </cell>
          <cell r="B757">
            <v>36228.080000000002</v>
          </cell>
          <cell r="C757">
            <v>0</v>
          </cell>
        </row>
        <row r="758">
          <cell r="A758" t="str">
            <v>0100-6461-034</v>
          </cell>
          <cell r="B758">
            <v>9148.8700000000008</v>
          </cell>
          <cell r="C758">
            <v>0</v>
          </cell>
        </row>
        <row r="759">
          <cell r="A759" t="str">
            <v>0100-6461-035</v>
          </cell>
          <cell r="B759">
            <v>576.08000000000004</v>
          </cell>
          <cell r="C759">
            <v>0</v>
          </cell>
        </row>
        <row r="760">
          <cell r="A760" t="str">
            <v>0100-6461-036</v>
          </cell>
          <cell r="B760">
            <v>43303.81</v>
          </cell>
          <cell r="C760">
            <v>0</v>
          </cell>
        </row>
        <row r="761">
          <cell r="A761" t="str">
            <v>0100-6461-037</v>
          </cell>
          <cell r="B761">
            <v>0</v>
          </cell>
          <cell r="C761">
            <v>0</v>
          </cell>
        </row>
        <row r="762">
          <cell r="A762" t="str">
            <v>0100-6461-042</v>
          </cell>
          <cell r="B762">
            <v>59.42</v>
          </cell>
          <cell r="C762">
            <v>0</v>
          </cell>
        </row>
        <row r="763">
          <cell r="A763" t="str">
            <v>0100-6461-046</v>
          </cell>
          <cell r="B763">
            <v>0</v>
          </cell>
          <cell r="C763">
            <v>0</v>
          </cell>
        </row>
        <row r="764">
          <cell r="A764" t="str">
            <v>0100-6461-048</v>
          </cell>
          <cell r="B764">
            <v>4342.79</v>
          </cell>
          <cell r="C764">
            <v>0</v>
          </cell>
        </row>
        <row r="765">
          <cell r="A765" t="str">
            <v>0100-6461-049</v>
          </cell>
          <cell r="B765">
            <v>0</v>
          </cell>
          <cell r="C765">
            <v>0</v>
          </cell>
        </row>
        <row r="766">
          <cell r="A766" t="str">
            <v>0100-6461-051</v>
          </cell>
          <cell r="B766">
            <v>3675.21</v>
          </cell>
          <cell r="C766">
            <v>0</v>
          </cell>
        </row>
        <row r="767">
          <cell r="A767" t="str">
            <v>0100-6461-053</v>
          </cell>
          <cell r="B767">
            <v>3706.45</v>
          </cell>
          <cell r="C767">
            <v>0</v>
          </cell>
        </row>
        <row r="768">
          <cell r="A768" t="str">
            <v>0100-6461-055</v>
          </cell>
          <cell r="B768">
            <v>25415.63</v>
          </cell>
          <cell r="C768">
            <v>232.45</v>
          </cell>
        </row>
        <row r="769">
          <cell r="A769" t="str">
            <v>0100-6461-056</v>
          </cell>
          <cell r="B769">
            <v>44700.36</v>
          </cell>
          <cell r="C769">
            <v>0</v>
          </cell>
        </row>
        <row r="770">
          <cell r="A770" t="str">
            <v>0100-6461-057</v>
          </cell>
          <cell r="B770">
            <v>11654.08</v>
          </cell>
          <cell r="C770">
            <v>0</v>
          </cell>
        </row>
        <row r="771">
          <cell r="A771" t="str">
            <v>0100-6461-064</v>
          </cell>
          <cell r="B771">
            <v>9790.57</v>
          </cell>
          <cell r="C771">
            <v>0</v>
          </cell>
        </row>
        <row r="772">
          <cell r="A772" t="str">
            <v>0100-6461-067</v>
          </cell>
          <cell r="B772">
            <v>0</v>
          </cell>
          <cell r="C772">
            <v>0</v>
          </cell>
        </row>
        <row r="773">
          <cell r="A773" t="str">
            <v>0100-6461-070</v>
          </cell>
          <cell r="B773">
            <v>0</v>
          </cell>
          <cell r="C773">
            <v>0</v>
          </cell>
        </row>
        <row r="774">
          <cell r="A774" t="str">
            <v>0100-6461-073</v>
          </cell>
          <cell r="B774">
            <v>9745.2900000000009</v>
          </cell>
          <cell r="C774">
            <v>0</v>
          </cell>
        </row>
        <row r="775">
          <cell r="A775" t="str">
            <v>0100-6461-075</v>
          </cell>
          <cell r="B775">
            <v>0</v>
          </cell>
          <cell r="C775">
            <v>0</v>
          </cell>
        </row>
        <row r="776">
          <cell r="A776" t="str">
            <v>0100-6461-085</v>
          </cell>
          <cell r="B776">
            <v>26605.87</v>
          </cell>
          <cell r="C776">
            <v>0</v>
          </cell>
        </row>
        <row r="777">
          <cell r="A777" t="str">
            <v>0100-6461-086</v>
          </cell>
          <cell r="B777">
            <v>643.1</v>
          </cell>
          <cell r="C777">
            <v>0</v>
          </cell>
        </row>
        <row r="778">
          <cell r="A778" t="str">
            <v>0100-6471-003</v>
          </cell>
          <cell r="B778">
            <v>133.72999999999999</v>
          </cell>
          <cell r="C778">
            <v>0</v>
          </cell>
        </row>
        <row r="779">
          <cell r="A779" t="str">
            <v>0100-6471-012</v>
          </cell>
          <cell r="B779">
            <v>625.16999999999996</v>
          </cell>
          <cell r="C779">
            <v>0</v>
          </cell>
        </row>
        <row r="780">
          <cell r="A780" t="str">
            <v>0100-6471-013</v>
          </cell>
          <cell r="B780">
            <v>96.98</v>
          </cell>
          <cell r="C780">
            <v>0</v>
          </cell>
        </row>
        <row r="781">
          <cell r="A781" t="str">
            <v>0100-6471-014</v>
          </cell>
          <cell r="B781">
            <v>39.78</v>
          </cell>
          <cell r="C781">
            <v>0</v>
          </cell>
        </row>
        <row r="782">
          <cell r="A782" t="str">
            <v>0100-6471-016</v>
          </cell>
          <cell r="B782">
            <v>6.82</v>
          </cell>
          <cell r="C782">
            <v>0</v>
          </cell>
        </row>
        <row r="783">
          <cell r="A783" t="str">
            <v>0100-6471-021</v>
          </cell>
          <cell r="B783">
            <v>32.31</v>
          </cell>
          <cell r="C783">
            <v>0</v>
          </cell>
        </row>
        <row r="784">
          <cell r="A784" t="str">
            <v>0100-6471-026</v>
          </cell>
          <cell r="B784">
            <v>256.89999999999998</v>
          </cell>
          <cell r="C784">
            <v>0</v>
          </cell>
        </row>
        <row r="785">
          <cell r="A785" t="str">
            <v>0100-6471-033</v>
          </cell>
          <cell r="B785">
            <v>2472.39</v>
          </cell>
          <cell r="C785">
            <v>1450</v>
          </cell>
        </row>
        <row r="786">
          <cell r="A786" t="str">
            <v>0100-6471-034</v>
          </cell>
          <cell r="B786">
            <v>693.63</v>
          </cell>
          <cell r="C786">
            <v>96.93</v>
          </cell>
        </row>
        <row r="787">
          <cell r="A787" t="str">
            <v>0100-6471-035</v>
          </cell>
          <cell r="B787">
            <v>382.56</v>
          </cell>
          <cell r="C787">
            <v>0</v>
          </cell>
        </row>
        <row r="788">
          <cell r="A788" t="str">
            <v>0100-6471-036</v>
          </cell>
          <cell r="B788">
            <v>4953.95</v>
          </cell>
          <cell r="C788">
            <v>259.60000000000002</v>
          </cell>
        </row>
        <row r="789">
          <cell r="A789" t="str">
            <v>0100-6471-046</v>
          </cell>
          <cell r="B789">
            <v>73.489999999999995</v>
          </cell>
          <cell r="C789">
            <v>0</v>
          </cell>
        </row>
        <row r="790">
          <cell r="A790" t="str">
            <v>0100-6471-048</v>
          </cell>
          <cell r="B790">
            <v>1624.31</v>
          </cell>
          <cell r="C790">
            <v>0</v>
          </cell>
        </row>
        <row r="791">
          <cell r="A791" t="str">
            <v>0100-6471-053</v>
          </cell>
          <cell r="B791">
            <v>21.54</v>
          </cell>
          <cell r="C791">
            <v>0</v>
          </cell>
        </row>
        <row r="792">
          <cell r="A792" t="str">
            <v>0100-6471-055</v>
          </cell>
          <cell r="B792">
            <v>5967.32</v>
          </cell>
          <cell r="C792">
            <v>268.3</v>
          </cell>
        </row>
        <row r="793">
          <cell r="A793" t="str">
            <v>0100-6471-056</v>
          </cell>
          <cell r="B793">
            <v>514.13</v>
          </cell>
          <cell r="C793">
            <v>0</v>
          </cell>
        </row>
        <row r="794">
          <cell r="A794" t="str">
            <v>0100-6471-057</v>
          </cell>
          <cell r="B794">
            <v>2461.83</v>
          </cell>
          <cell r="C794">
            <v>48.49</v>
          </cell>
        </row>
        <row r="795">
          <cell r="A795" t="str">
            <v>0100-6471-064</v>
          </cell>
          <cell r="B795">
            <v>135</v>
          </cell>
          <cell r="C795">
            <v>0</v>
          </cell>
        </row>
        <row r="796">
          <cell r="A796" t="str">
            <v>0100-6471-073</v>
          </cell>
          <cell r="B796">
            <v>2919.9</v>
          </cell>
          <cell r="C796">
            <v>0</v>
          </cell>
        </row>
        <row r="797">
          <cell r="A797" t="str">
            <v>0100-6471-074</v>
          </cell>
          <cell r="B797">
            <v>171.85</v>
          </cell>
          <cell r="C797">
            <v>0</v>
          </cell>
        </row>
        <row r="798">
          <cell r="A798" t="str">
            <v>0100-6471-085</v>
          </cell>
          <cell r="B798">
            <v>1581.94</v>
          </cell>
          <cell r="C798">
            <v>0</v>
          </cell>
        </row>
        <row r="799">
          <cell r="A799" t="str">
            <v>0100-6472-001</v>
          </cell>
          <cell r="B799">
            <v>55.14</v>
          </cell>
          <cell r="C799">
            <v>0</v>
          </cell>
        </row>
        <row r="800">
          <cell r="A800" t="str">
            <v>0100-6472-033</v>
          </cell>
          <cell r="B800">
            <v>1181.57</v>
          </cell>
          <cell r="C800">
            <v>0</v>
          </cell>
        </row>
        <row r="801">
          <cell r="A801" t="str">
            <v>0100-6472-034</v>
          </cell>
          <cell r="B801">
            <v>2775.3</v>
          </cell>
          <cell r="C801">
            <v>2385</v>
          </cell>
        </row>
        <row r="802">
          <cell r="A802" t="str">
            <v>0100-6472-035</v>
          </cell>
          <cell r="B802">
            <v>280.2</v>
          </cell>
          <cell r="C802">
            <v>0</v>
          </cell>
        </row>
        <row r="803">
          <cell r="A803" t="str">
            <v>0100-6472-036</v>
          </cell>
          <cell r="B803">
            <v>1156.1500000000001</v>
          </cell>
          <cell r="C803">
            <v>0</v>
          </cell>
        </row>
        <row r="804">
          <cell r="A804" t="str">
            <v>0100-6472-051</v>
          </cell>
          <cell r="B804">
            <v>835.2</v>
          </cell>
          <cell r="C804">
            <v>0</v>
          </cell>
        </row>
        <row r="805">
          <cell r="A805" t="str">
            <v>0100-6472-053</v>
          </cell>
          <cell r="B805">
            <v>1069.31</v>
          </cell>
          <cell r="C805">
            <v>0</v>
          </cell>
        </row>
        <row r="806">
          <cell r="A806" t="str">
            <v>0100-6472-055</v>
          </cell>
          <cell r="B806">
            <v>5066.45</v>
          </cell>
          <cell r="C806">
            <v>0</v>
          </cell>
        </row>
        <row r="807">
          <cell r="A807" t="str">
            <v>0100-6472-056</v>
          </cell>
          <cell r="B807">
            <v>509.76</v>
          </cell>
          <cell r="C807">
            <v>0</v>
          </cell>
        </row>
        <row r="808">
          <cell r="A808" t="str">
            <v>0100-6472-057</v>
          </cell>
          <cell r="B808">
            <v>61.92</v>
          </cell>
          <cell r="C808">
            <v>0</v>
          </cell>
        </row>
        <row r="809">
          <cell r="A809" t="str">
            <v>0100-6472-085</v>
          </cell>
          <cell r="B809">
            <v>208.7</v>
          </cell>
          <cell r="C809">
            <v>0</v>
          </cell>
        </row>
        <row r="810">
          <cell r="A810" t="str">
            <v>0100-6491-048</v>
          </cell>
          <cell r="B810">
            <v>700</v>
          </cell>
          <cell r="C810">
            <v>0</v>
          </cell>
        </row>
        <row r="811">
          <cell r="A811" t="str">
            <v>0100-6492-001</v>
          </cell>
          <cell r="B811">
            <v>291.99</v>
          </cell>
          <cell r="C811">
            <v>0</v>
          </cell>
        </row>
        <row r="812">
          <cell r="A812" t="str">
            <v>0100-6492-003</v>
          </cell>
          <cell r="B812">
            <v>12150.3</v>
          </cell>
          <cell r="C812">
            <v>0</v>
          </cell>
        </row>
        <row r="813">
          <cell r="A813" t="str">
            <v>0100-6492-012</v>
          </cell>
          <cell r="B813">
            <v>278.64999999999998</v>
          </cell>
          <cell r="C813">
            <v>0</v>
          </cell>
        </row>
        <row r="814">
          <cell r="A814" t="str">
            <v>0100-6492-014</v>
          </cell>
          <cell r="B814">
            <v>75</v>
          </cell>
          <cell r="C814">
            <v>0</v>
          </cell>
        </row>
        <row r="815">
          <cell r="A815" t="str">
            <v>0100-6492-026</v>
          </cell>
          <cell r="B815">
            <v>125</v>
          </cell>
          <cell r="C815">
            <v>0</v>
          </cell>
        </row>
        <row r="816">
          <cell r="A816" t="str">
            <v>0100-6492-033</v>
          </cell>
          <cell r="B816">
            <v>24.94</v>
          </cell>
          <cell r="C816">
            <v>0</v>
          </cell>
        </row>
        <row r="817">
          <cell r="A817" t="str">
            <v>0100-6492-034</v>
          </cell>
          <cell r="B817">
            <v>452.31</v>
          </cell>
          <cell r="C817">
            <v>0</v>
          </cell>
        </row>
        <row r="818">
          <cell r="A818" t="str">
            <v>0100-6492-036</v>
          </cell>
          <cell r="B818">
            <v>227.85</v>
          </cell>
          <cell r="C818">
            <v>0</v>
          </cell>
        </row>
        <row r="819">
          <cell r="A819" t="str">
            <v>0100-6492-051</v>
          </cell>
          <cell r="B819">
            <v>1741.07</v>
          </cell>
          <cell r="C819">
            <v>0</v>
          </cell>
        </row>
        <row r="820">
          <cell r="A820" t="str">
            <v>0100-6492-053</v>
          </cell>
          <cell r="B820">
            <v>0</v>
          </cell>
          <cell r="C820">
            <v>15</v>
          </cell>
        </row>
        <row r="821">
          <cell r="A821" t="str">
            <v>0100-6492-055</v>
          </cell>
          <cell r="B821">
            <v>194.22</v>
          </cell>
          <cell r="C821">
            <v>0</v>
          </cell>
        </row>
        <row r="822">
          <cell r="A822" t="str">
            <v>0100-6492-056</v>
          </cell>
          <cell r="B822">
            <v>327.17</v>
          </cell>
          <cell r="C822">
            <v>0</v>
          </cell>
        </row>
        <row r="823">
          <cell r="A823" t="str">
            <v>0100-6492-064</v>
          </cell>
          <cell r="B823">
            <v>194.84</v>
          </cell>
          <cell r="C823">
            <v>0</v>
          </cell>
        </row>
        <row r="824">
          <cell r="A824" t="str">
            <v>0100-6492-073</v>
          </cell>
          <cell r="B824">
            <v>1761.35</v>
          </cell>
          <cell r="C824">
            <v>130</v>
          </cell>
        </row>
        <row r="825">
          <cell r="A825" t="str">
            <v>0100-6492-085</v>
          </cell>
          <cell r="B825">
            <v>10228.5</v>
          </cell>
          <cell r="C825">
            <v>0</v>
          </cell>
        </row>
        <row r="826">
          <cell r="A826" t="str">
            <v>0100-6493-001</v>
          </cell>
          <cell r="B826">
            <v>7074.37</v>
          </cell>
          <cell r="C826">
            <v>471.04</v>
          </cell>
        </row>
        <row r="827">
          <cell r="A827" t="str">
            <v>0100-6494-003</v>
          </cell>
          <cell r="B827">
            <v>652.78</v>
          </cell>
          <cell r="C827">
            <v>11.67</v>
          </cell>
        </row>
        <row r="828">
          <cell r="A828" t="str">
            <v>0100-6494-012</v>
          </cell>
          <cell r="B828">
            <v>29155.79</v>
          </cell>
          <cell r="C828">
            <v>0</v>
          </cell>
        </row>
        <row r="829">
          <cell r="A829" t="str">
            <v>0100-6494-014</v>
          </cell>
          <cell r="B829">
            <v>131761.9</v>
          </cell>
          <cell r="C829">
            <v>476.34</v>
          </cell>
        </row>
        <row r="830">
          <cell r="A830" t="str">
            <v>0100-6494-016</v>
          </cell>
          <cell r="B830">
            <v>0</v>
          </cell>
          <cell r="C830">
            <v>3167.71</v>
          </cell>
        </row>
        <row r="831">
          <cell r="A831" t="str">
            <v>0100-6494-026</v>
          </cell>
          <cell r="B831">
            <v>40</v>
          </cell>
          <cell r="C831">
            <v>0</v>
          </cell>
        </row>
        <row r="832">
          <cell r="A832" t="str">
            <v>0100-6494-036</v>
          </cell>
          <cell r="B832">
            <v>30</v>
          </cell>
          <cell r="C832">
            <v>0</v>
          </cell>
        </row>
        <row r="833">
          <cell r="A833" t="str">
            <v>0100-6494-051</v>
          </cell>
          <cell r="B833">
            <v>53.88</v>
          </cell>
          <cell r="C833">
            <v>0</v>
          </cell>
        </row>
        <row r="834">
          <cell r="A834" t="str">
            <v>0100-6501-053</v>
          </cell>
          <cell r="B834">
            <v>3111.87</v>
          </cell>
          <cell r="C834">
            <v>0</v>
          </cell>
        </row>
        <row r="835">
          <cell r="A835" t="str">
            <v>0100-6502-053</v>
          </cell>
          <cell r="B835">
            <v>1173.6099999999999</v>
          </cell>
          <cell r="C835">
            <v>0</v>
          </cell>
        </row>
        <row r="836">
          <cell r="A836" t="str">
            <v>0100-6502-073</v>
          </cell>
          <cell r="B836">
            <v>588.41</v>
          </cell>
          <cell r="C836">
            <v>0</v>
          </cell>
        </row>
        <row r="837">
          <cell r="A837" t="str">
            <v>0100-6511-053</v>
          </cell>
          <cell r="B837">
            <v>2000</v>
          </cell>
          <cell r="C837">
            <v>0</v>
          </cell>
        </row>
        <row r="838">
          <cell r="A838" t="str">
            <v>0100-6521-053</v>
          </cell>
          <cell r="B838">
            <v>9206.35</v>
          </cell>
          <cell r="C838">
            <v>0</v>
          </cell>
        </row>
        <row r="839">
          <cell r="A839" t="str">
            <v>0100-6522-053</v>
          </cell>
          <cell r="B839">
            <v>5628.2</v>
          </cell>
          <cell r="C839">
            <v>0</v>
          </cell>
        </row>
        <row r="840">
          <cell r="A840" t="str">
            <v>0100-6523-053</v>
          </cell>
          <cell r="B840">
            <v>4290.1499999999996</v>
          </cell>
          <cell r="C840">
            <v>0</v>
          </cell>
        </row>
        <row r="841">
          <cell r="A841" t="str">
            <v>0100-6531-073</v>
          </cell>
          <cell r="B841">
            <v>8000</v>
          </cell>
          <cell r="C841">
            <v>0</v>
          </cell>
        </row>
        <row r="842">
          <cell r="A842" t="str">
            <v>0100-6541-053</v>
          </cell>
          <cell r="B842">
            <v>0</v>
          </cell>
          <cell r="C842">
            <v>1000</v>
          </cell>
        </row>
        <row r="843">
          <cell r="A843" t="str">
            <v>0100-6551-053</v>
          </cell>
          <cell r="B843">
            <v>4523.33</v>
          </cell>
          <cell r="C843">
            <v>0</v>
          </cell>
        </row>
        <row r="844">
          <cell r="A844" t="str">
            <v>0100-6551-073</v>
          </cell>
          <cell r="B844">
            <v>436.39</v>
          </cell>
          <cell r="C844">
            <v>0</v>
          </cell>
        </row>
        <row r="845">
          <cell r="A845" t="str">
            <v>0100-6552-014</v>
          </cell>
          <cell r="B845">
            <v>70</v>
          </cell>
          <cell r="C845">
            <v>0</v>
          </cell>
        </row>
        <row r="846">
          <cell r="A846" t="str">
            <v>0100-6552-053</v>
          </cell>
          <cell r="B846">
            <v>11521.17</v>
          </cell>
          <cell r="C846">
            <v>0</v>
          </cell>
        </row>
        <row r="847">
          <cell r="A847" t="str">
            <v>0100-6552-073</v>
          </cell>
          <cell r="B847">
            <v>1194.3499999999999</v>
          </cell>
          <cell r="C847">
            <v>0</v>
          </cell>
        </row>
        <row r="848">
          <cell r="A848" t="str">
            <v>0100-6599-053</v>
          </cell>
          <cell r="B848">
            <v>3335.44</v>
          </cell>
          <cell r="C848">
            <v>0</v>
          </cell>
        </row>
        <row r="849">
          <cell r="A849" t="str">
            <v>0100-6599-073</v>
          </cell>
          <cell r="B849">
            <v>150</v>
          </cell>
          <cell r="C849">
            <v>0</v>
          </cell>
        </row>
        <row r="850">
          <cell r="A850" t="str">
            <v>0100-6599-085</v>
          </cell>
          <cell r="B850">
            <v>791.1</v>
          </cell>
          <cell r="C850">
            <v>0</v>
          </cell>
        </row>
        <row r="851">
          <cell r="A851" t="str">
            <v>0100-6601-013</v>
          </cell>
          <cell r="B851">
            <v>0</v>
          </cell>
          <cell r="C851">
            <v>0</v>
          </cell>
        </row>
        <row r="852">
          <cell r="A852" t="str">
            <v>0100-6602-012</v>
          </cell>
          <cell r="B852">
            <v>72</v>
          </cell>
          <cell r="C852">
            <v>0</v>
          </cell>
        </row>
        <row r="853">
          <cell r="A853" t="str">
            <v>0100-6602-042</v>
          </cell>
          <cell r="B853">
            <v>108</v>
          </cell>
          <cell r="C853">
            <v>0</v>
          </cell>
        </row>
        <row r="854">
          <cell r="A854" t="str">
            <v>0100-6602-085</v>
          </cell>
          <cell r="B854">
            <v>2833.23</v>
          </cell>
          <cell r="C854">
            <v>0</v>
          </cell>
        </row>
        <row r="855">
          <cell r="A855" t="str">
            <v>0100-6603-012</v>
          </cell>
          <cell r="B855">
            <v>71.5</v>
          </cell>
          <cell r="C855">
            <v>165.12</v>
          </cell>
        </row>
        <row r="856">
          <cell r="A856" t="str">
            <v>0100-6641-012</v>
          </cell>
          <cell r="B856">
            <v>13830.48</v>
          </cell>
          <cell r="C856">
            <v>0</v>
          </cell>
        </row>
        <row r="857">
          <cell r="A857" t="str">
            <v>0100-6641-055</v>
          </cell>
          <cell r="B857">
            <v>4453.87</v>
          </cell>
          <cell r="C857">
            <v>0</v>
          </cell>
        </row>
        <row r="858">
          <cell r="A858" t="str">
            <v>0100-6641-073</v>
          </cell>
          <cell r="B858">
            <v>8739.07</v>
          </cell>
          <cell r="C858">
            <v>0</v>
          </cell>
        </row>
        <row r="859">
          <cell r="A859" t="str">
            <v>0100-6641-085</v>
          </cell>
          <cell r="B859">
            <v>16806.71</v>
          </cell>
          <cell r="C859">
            <v>0</v>
          </cell>
        </row>
        <row r="860">
          <cell r="A860" t="str">
            <v>0100-6642-012</v>
          </cell>
          <cell r="B860">
            <v>39705.269999999997</v>
          </cell>
          <cell r="C860">
            <v>0</v>
          </cell>
        </row>
        <row r="861">
          <cell r="A861" t="str">
            <v>0100-6661-001</v>
          </cell>
          <cell r="B861">
            <v>21360.75</v>
          </cell>
          <cell r="C861">
            <v>3038.87</v>
          </cell>
        </row>
        <row r="862">
          <cell r="A862" t="str">
            <v>0100-6661-034</v>
          </cell>
          <cell r="B862">
            <v>9267.84</v>
          </cell>
          <cell r="C862">
            <v>9267.84</v>
          </cell>
        </row>
        <row r="863">
          <cell r="A863" t="str">
            <v>0100-6681-014</v>
          </cell>
          <cell r="B863">
            <v>81.5</v>
          </cell>
          <cell r="C863">
            <v>0</v>
          </cell>
        </row>
        <row r="864">
          <cell r="A864" t="str">
            <v>0100-6681-035</v>
          </cell>
          <cell r="B864">
            <v>150</v>
          </cell>
          <cell r="C864">
            <v>0</v>
          </cell>
        </row>
        <row r="865">
          <cell r="A865" t="str">
            <v>0100-6682-012</v>
          </cell>
          <cell r="B865">
            <v>18300</v>
          </cell>
          <cell r="C865">
            <v>0</v>
          </cell>
        </row>
        <row r="866">
          <cell r="A866" t="str">
            <v>0100-6683-012</v>
          </cell>
          <cell r="B866">
            <v>6086.86</v>
          </cell>
          <cell r="C866">
            <v>0</v>
          </cell>
        </row>
        <row r="867">
          <cell r="A867" t="str">
            <v>0100-6684-012</v>
          </cell>
          <cell r="B867">
            <v>0</v>
          </cell>
          <cell r="C867">
            <v>94.74</v>
          </cell>
        </row>
        <row r="868">
          <cell r="A868" t="str">
            <v>0100-6901-014</v>
          </cell>
          <cell r="B868">
            <v>0</v>
          </cell>
          <cell r="C868">
            <v>615743.04</v>
          </cell>
        </row>
        <row r="869">
          <cell r="A869" t="str">
            <v>0100-6901-021</v>
          </cell>
          <cell r="B869">
            <v>0</v>
          </cell>
          <cell r="C869">
            <v>0</v>
          </cell>
        </row>
        <row r="870">
          <cell r="A870" t="str">
            <v>0100-6901-026</v>
          </cell>
          <cell r="B870">
            <v>15580.08</v>
          </cell>
          <cell r="C870">
            <v>0</v>
          </cell>
        </row>
        <row r="871">
          <cell r="A871" t="str">
            <v>0100-6901-032</v>
          </cell>
          <cell r="B871">
            <v>0</v>
          </cell>
          <cell r="C871">
            <v>0</v>
          </cell>
        </row>
        <row r="872">
          <cell r="A872" t="str">
            <v>0100-6901-033</v>
          </cell>
          <cell r="B872">
            <v>83259.06</v>
          </cell>
          <cell r="C872">
            <v>0</v>
          </cell>
        </row>
        <row r="873">
          <cell r="A873" t="str">
            <v>0100-6901-034</v>
          </cell>
          <cell r="B873">
            <v>25322.76</v>
          </cell>
          <cell r="C873">
            <v>0</v>
          </cell>
        </row>
        <row r="874">
          <cell r="A874" t="str">
            <v>0100-6901-035</v>
          </cell>
          <cell r="B874">
            <v>32130.67</v>
          </cell>
          <cell r="C874">
            <v>0</v>
          </cell>
        </row>
        <row r="875">
          <cell r="A875" t="str">
            <v>0100-6901-036</v>
          </cell>
          <cell r="B875">
            <v>112811.44</v>
          </cell>
          <cell r="C875">
            <v>0</v>
          </cell>
        </row>
        <row r="876">
          <cell r="A876" t="str">
            <v>0100-6901-037</v>
          </cell>
          <cell r="B876">
            <v>0</v>
          </cell>
          <cell r="C876">
            <v>0</v>
          </cell>
        </row>
        <row r="877">
          <cell r="A877" t="str">
            <v>0100-6901-042</v>
          </cell>
          <cell r="B877">
            <v>0</v>
          </cell>
          <cell r="C877">
            <v>0</v>
          </cell>
        </row>
        <row r="878">
          <cell r="A878" t="str">
            <v>0100-6901-046</v>
          </cell>
          <cell r="B878">
            <v>0</v>
          </cell>
          <cell r="C878">
            <v>0</v>
          </cell>
        </row>
        <row r="879">
          <cell r="A879" t="str">
            <v>0100-6901-048</v>
          </cell>
          <cell r="B879">
            <v>36367.75</v>
          </cell>
          <cell r="C879">
            <v>0</v>
          </cell>
        </row>
        <row r="880">
          <cell r="A880" t="str">
            <v>0100-6901-049</v>
          </cell>
          <cell r="B880">
            <v>0</v>
          </cell>
          <cell r="C880">
            <v>0</v>
          </cell>
        </row>
        <row r="881">
          <cell r="A881" t="str">
            <v>0100-6901-051</v>
          </cell>
          <cell r="B881">
            <v>24318.59</v>
          </cell>
          <cell r="C881">
            <v>0</v>
          </cell>
        </row>
        <row r="882">
          <cell r="A882" t="str">
            <v>0100-6901-053</v>
          </cell>
          <cell r="B882">
            <v>7296.18</v>
          </cell>
          <cell r="C882">
            <v>0</v>
          </cell>
        </row>
        <row r="883">
          <cell r="A883" t="str">
            <v>0100-6901-055</v>
          </cell>
          <cell r="B883">
            <v>101077.72</v>
          </cell>
          <cell r="C883">
            <v>0</v>
          </cell>
        </row>
        <row r="884">
          <cell r="A884" t="str">
            <v>0100-6901-056</v>
          </cell>
          <cell r="B884">
            <v>24744.31</v>
          </cell>
          <cell r="C884">
            <v>0</v>
          </cell>
        </row>
        <row r="885">
          <cell r="A885" t="str">
            <v>0100-6901-057</v>
          </cell>
          <cell r="B885">
            <v>13222.54</v>
          </cell>
          <cell r="C885">
            <v>0</v>
          </cell>
        </row>
        <row r="886">
          <cell r="A886" t="str">
            <v>0100-6901-064</v>
          </cell>
          <cell r="B886">
            <v>29637.65</v>
          </cell>
          <cell r="C886">
            <v>0</v>
          </cell>
        </row>
        <row r="887">
          <cell r="A887" t="str">
            <v>0100-6901-067</v>
          </cell>
          <cell r="B887">
            <v>0</v>
          </cell>
          <cell r="C887">
            <v>0</v>
          </cell>
        </row>
        <row r="888">
          <cell r="A888" t="str">
            <v>0100-6901-073</v>
          </cell>
          <cell r="B888">
            <v>37987.65</v>
          </cell>
          <cell r="C888">
            <v>0</v>
          </cell>
        </row>
        <row r="889">
          <cell r="A889" t="str">
            <v>0100-6901-074</v>
          </cell>
          <cell r="B889">
            <v>4147.8100000000004</v>
          </cell>
          <cell r="C889">
            <v>0</v>
          </cell>
        </row>
        <row r="890">
          <cell r="A890" t="str">
            <v>0100-6901-075</v>
          </cell>
          <cell r="B890">
            <v>0</v>
          </cell>
          <cell r="C890">
            <v>0</v>
          </cell>
        </row>
        <row r="891">
          <cell r="A891" t="str">
            <v>0100-6901-085</v>
          </cell>
          <cell r="B891">
            <v>67838.83</v>
          </cell>
          <cell r="C891">
            <v>0</v>
          </cell>
        </row>
        <row r="892">
          <cell r="A892" t="str">
            <v>0100-6902-001</v>
          </cell>
          <cell r="B892">
            <v>0</v>
          </cell>
          <cell r="C892">
            <v>326080.40000000002</v>
          </cell>
        </row>
        <row r="893">
          <cell r="A893" t="str">
            <v>0100-6902-003</v>
          </cell>
          <cell r="B893">
            <v>0</v>
          </cell>
          <cell r="C893">
            <v>147512.38</v>
          </cell>
        </row>
        <row r="894">
          <cell r="A894" t="str">
            <v>0100-6902-012</v>
          </cell>
          <cell r="B894">
            <v>0</v>
          </cell>
          <cell r="C894">
            <v>439337.98</v>
          </cell>
        </row>
        <row r="895">
          <cell r="A895" t="str">
            <v>0100-6902-013</v>
          </cell>
          <cell r="B895">
            <v>0</v>
          </cell>
          <cell r="C895">
            <v>90486.01</v>
          </cell>
        </row>
        <row r="896">
          <cell r="A896" t="str">
            <v>0100-6902-016</v>
          </cell>
          <cell r="B896">
            <v>0</v>
          </cell>
          <cell r="C896">
            <v>74703.38</v>
          </cell>
        </row>
        <row r="897">
          <cell r="A897" t="str">
            <v>0100-6902-021</v>
          </cell>
          <cell r="B897">
            <v>0</v>
          </cell>
          <cell r="C897">
            <v>0</v>
          </cell>
        </row>
        <row r="898">
          <cell r="A898" t="str">
            <v>0100-6902-026</v>
          </cell>
          <cell r="B898">
            <v>26448.19</v>
          </cell>
          <cell r="C898">
            <v>0</v>
          </cell>
        </row>
        <row r="899">
          <cell r="A899" t="str">
            <v>0100-6902-032</v>
          </cell>
          <cell r="B899">
            <v>0</v>
          </cell>
          <cell r="C899">
            <v>0</v>
          </cell>
        </row>
        <row r="900">
          <cell r="A900" t="str">
            <v>0100-6902-033</v>
          </cell>
          <cell r="B900">
            <v>146195.82999999999</v>
          </cell>
          <cell r="C900">
            <v>0</v>
          </cell>
        </row>
        <row r="901">
          <cell r="A901" t="str">
            <v>0100-6902-034</v>
          </cell>
          <cell r="B901">
            <v>43662.46</v>
          </cell>
          <cell r="C901">
            <v>0</v>
          </cell>
        </row>
        <row r="902">
          <cell r="A902" t="str">
            <v>0100-6902-035</v>
          </cell>
          <cell r="B902">
            <v>57102.21</v>
          </cell>
          <cell r="C902">
            <v>0</v>
          </cell>
        </row>
        <row r="903">
          <cell r="A903" t="str">
            <v>0100-6902-036</v>
          </cell>
          <cell r="B903">
            <v>193686.22</v>
          </cell>
          <cell r="C903">
            <v>0</v>
          </cell>
        </row>
        <row r="904">
          <cell r="A904" t="str">
            <v>0100-6902-037</v>
          </cell>
          <cell r="B904">
            <v>0</v>
          </cell>
          <cell r="C904">
            <v>0</v>
          </cell>
        </row>
        <row r="905">
          <cell r="A905" t="str">
            <v>0100-6902-042</v>
          </cell>
          <cell r="B905">
            <v>0</v>
          </cell>
          <cell r="C905">
            <v>0</v>
          </cell>
        </row>
        <row r="906">
          <cell r="A906" t="str">
            <v>0100-6902-045</v>
          </cell>
          <cell r="B906">
            <v>0</v>
          </cell>
          <cell r="C906">
            <v>0</v>
          </cell>
        </row>
        <row r="907">
          <cell r="A907" t="str">
            <v>0100-6902-046</v>
          </cell>
          <cell r="B907">
            <v>0</v>
          </cell>
          <cell r="C907">
            <v>0</v>
          </cell>
        </row>
        <row r="908">
          <cell r="A908" t="str">
            <v>0100-6902-048</v>
          </cell>
          <cell r="B908">
            <v>64015.68</v>
          </cell>
          <cell r="C908">
            <v>0</v>
          </cell>
        </row>
        <row r="909">
          <cell r="A909" t="str">
            <v>0100-6902-049</v>
          </cell>
          <cell r="B909">
            <v>0</v>
          </cell>
          <cell r="C909">
            <v>0</v>
          </cell>
        </row>
        <row r="910">
          <cell r="A910" t="str">
            <v>0100-6902-051</v>
          </cell>
          <cell r="B910">
            <v>41624.629999999997</v>
          </cell>
          <cell r="C910">
            <v>0</v>
          </cell>
        </row>
        <row r="911">
          <cell r="A911" t="str">
            <v>0100-6902-053</v>
          </cell>
          <cell r="B911">
            <v>13953.29</v>
          </cell>
          <cell r="C911">
            <v>0</v>
          </cell>
        </row>
        <row r="912">
          <cell r="A912" t="str">
            <v>0100-6902-055</v>
          </cell>
          <cell r="B912">
            <v>176022.01</v>
          </cell>
          <cell r="C912">
            <v>0</v>
          </cell>
        </row>
        <row r="913">
          <cell r="A913" t="str">
            <v>0100-6902-056</v>
          </cell>
          <cell r="B913">
            <v>43574.38</v>
          </cell>
          <cell r="C913">
            <v>0</v>
          </cell>
        </row>
        <row r="914">
          <cell r="A914" t="str">
            <v>0100-6902-057</v>
          </cell>
          <cell r="B914">
            <v>23310.12</v>
          </cell>
          <cell r="C914">
            <v>0</v>
          </cell>
        </row>
        <row r="915">
          <cell r="A915" t="str">
            <v>0100-6902-064</v>
          </cell>
          <cell r="B915">
            <v>50165.2</v>
          </cell>
          <cell r="C915">
            <v>0</v>
          </cell>
        </row>
        <row r="916">
          <cell r="A916" t="str">
            <v>0100-6902-067</v>
          </cell>
          <cell r="B916">
            <v>0</v>
          </cell>
          <cell r="C916">
            <v>0</v>
          </cell>
        </row>
        <row r="917">
          <cell r="A917" t="str">
            <v>0100-6902-073</v>
          </cell>
          <cell r="B917">
            <v>69211.14</v>
          </cell>
          <cell r="C917">
            <v>0</v>
          </cell>
        </row>
        <row r="918">
          <cell r="A918" t="str">
            <v>0100-6902-074</v>
          </cell>
          <cell r="B918">
            <v>6721.68</v>
          </cell>
          <cell r="C918">
            <v>0</v>
          </cell>
        </row>
        <row r="919">
          <cell r="A919" t="str">
            <v>0100-6902-075</v>
          </cell>
          <cell r="B919">
            <v>0</v>
          </cell>
          <cell r="C919">
            <v>0</v>
          </cell>
        </row>
        <row r="920">
          <cell r="A920" t="str">
            <v>0100-6902-085</v>
          </cell>
          <cell r="B920">
            <v>122427.11</v>
          </cell>
          <cell r="C920">
            <v>0</v>
          </cell>
        </row>
        <row r="921">
          <cell r="A921" t="str">
            <v>0100-6999-001</v>
          </cell>
          <cell r="B921">
            <v>19</v>
          </cell>
          <cell r="C921">
            <v>0</v>
          </cell>
        </row>
        <row r="922">
          <cell r="A922" t="str">
            <v>0100-6999-003</v>
          </cell>
          <cell r="B922">
            <v>30</v>
          </cell>
          <cell r="C922">
            <v>0</v>
          </cell>
        </row>
        <row r="923">
          <cell r="A923" t="str">
            <v>0100-6999-012</v>
          </cell>
          <cell r="B923">
            <v>33</v>
          </cell>
          <cell r="C923">
            <v>0</v>
          </cell>
        </row>
        <row r="924">
          <cell r="A924" t="str">
            <v>0100-6999-013</v>
          </cell>
          <cell r="B924">
            <v>22</v>
          </cell>
          <cell r="C924">
            <v>0</v>
          </cell>
        </row>
        <row r="925">
          <cell r="A925" t="str">
            <v>0100-6999-016</v>
          </cell>
          <cell r="B925">
            <v>11</v>
          </cell>
          <cell r="C925">
            <v>0</v>
          </cell>
        </row>
        <row r="926">
          <cell r="A926" t="str">
            <v>0100-6999-021</v>
          </cell>
          <cell r="B926">
            <v>0</v>
          </cell>
          <cell r="C926">
            <v>0</v>
          </cell>
        </row>
        <row r="927">
          <cell r="A927" t="str">
            <v>0100-6999-026</v>
          </cell>
          <cell r="B927">
            <v>16</v>
          </cell>
          <cell r="C927">
            <v>0</v>
          </cell>
        </row>
        <row r="928">
          <cell r="A928" t="str">
            <v>0100-6999-032</v>
          </cell>
          <cell r="B928">
            <v>0</v>
          </cell>
          <cell r="C928">
            <v>0</v>
          </cell>
        </row>
        <row r="929">
          <cell r="A929" t="str">
            <v>0100-6999-033</v>
          </cell>
          <cell r="B929">
            <v>87</v>
          </cell>
          <cell r="C929">
            <v>0</v>
          </cell>
        </row>
        <row r="930">
          <cell r="A930" t="str">
            <v>0100-6999-034</v>
          </cell>
          <cell r="B930">
            <v>26</v>
          </cell>
          <cell r="C930">
            <v>0</v>
          </cell>
        </row>
        <row r="931">
          <cell r="A931" t="str">
            <v>0100-6999-035</v>
          </cell>
          <cell r="B931">
            <v>34</v>
          </cell>
          <cell r="C931">
            <v>0</v>
          </cell>
        </row>
        <row r="932">
          <cell r="A932" t="str">
            <v>0100-6999-036</v>
          </cell>
          <cell r="B932">
            <v>116</v>
          </cell>
          <cell r="C932">
            <v>0</v>
          </cell>
        </row>
        <row r="933">
          <cell r="A933" t="str">
            <v>0100-6999-037</v>
          </cell>
          <cell r="B933">
            <v>0</v>
          </cell>
          <cell r="C933">
            <v>0</v>
          </cell>
        </row>
        <row r="934">
          <cell r="A934" t="str">
            <v>0100-6999-042</v>
          </cell>
          <cell r="B934">
            <v>0</v>
          </cell>
          <cell r="C934">
            <v>0</v>
          </cell>
        </row>
        <row r="935">
          <cell r="A935" t="str">
            <v>0100-6999-046</v>
          </cell>
          <cell r="B935">
            <v>0</v>
          </cell>
          <cell r="C935">
            <v>0</v>
          </cell>
        </row>
        <row r="936">
          <cell r="A936" t="str">
            <v>0100-6999-048</v>
          </cell>
          <cell r="B936">
            <v>38</v>
          </cell>
          <cell r="C936">
            <v>0</v>
          </cell>
        </row>
        <row r="937">
          <cell r="A937" t="str">
            <v>0100-6999-049</v>
          </cell>
          <cell r="B937">
            <v>0</v>
          </cell>
          <cell r="C937">
            <v>0</v>
          </cell>
        </row>
        <row r="938">
          <cell r="A938" t="str">
            <v>0100-6999-051</v>
          </cell>
          <cell r="B938">
            <v>25</v>
          </cell>
          <cell r="C938">
            <v>0</v>
          </cell>
        </row>
        <row r="939">
          <cell r="A939" t="str">
            <v>0100-6999-053</v>
          </cell>
          <cell r="B939">
            <v>8</v>
          </cell>
          <cell r="C939">
            <v>0</v>
          </cell>
        </row>
        <row r="940">
          <cell r="A940" t="str">
            <v>0100-6999-055</v>
          </cell>
          <cell r="B940">
            <v>105</v>
          </cell>
          <cell r="C940">
            <v>0</v>
          </cell>
        </row>
        <row r="941">
          <cell r="A941" t="str">
            <v>0100-6999-056</v>
          </cell>
          <cell r="B941">
            <v>26</v>
          </cell>
          <cell r="C941">
            <v>0</v>
          </cell>
        </row>
        <row r="942">
          <cell r="A942" t="str">
            <v>0100-6999-057</v>
          </cell>
          <cell r="B942">
            <v>14</v>
          </cell>
          <cell r="C942">
            <v>0</v>
          </cell>
        </row>
        <row r="943">
          <cell r="A943" t="str">
            <v>0100-6999-064</v>
          </cell>
          <cell r="B943">
            <v>30</v>
          </cell>
          <cell r="C943">
            <v>0</v>
          </cell>
        </row>
        <row r="944">
          <cell r="A944" t="str">
            <v>0100-6999-065</v>
          </cell>
          <cell r="B944">
            <v>0</v>
          </cell>
          <cell r="C944">
            <v>0</v>
          </cell>
        </row>
        <row r="945">
          <cell r="A945" t="str">
            <v>0100-6999-067</v>
          </cell>
          <cell r="B945">
            <v>0</v>
          </cell>
          <cell r="C945">
            <v>0</v>
          </cell>
        </row>
        <row r="946">
          <cell r="A946" t="str">
            <v>0100-6999-073</v>
          </cell>
          <cell r="B946">
            <v>41</v>
          </cell>
          <cell r="C946">
            <v>0</v>
          </cell>
        </row>
        <row r="947">
          <cell r="A947" t="str">
            <v>0100-6999-074</v>
          </cell>
          <cell r="B947">
            <v>4</v>
          </cell>
          <cell r="C947">
            <v>0</v>
          </cell>
        </row>
        <row r="948">
          <cell r="A948" t="str">
            <v>0100-6999-075</v>
          </cell>
          <cell r="B948">
            <v>0</v>
          </cell>
          <cell r="C948">
            <v>0</v>
          </cell>
        </row>
        <row r="949">
          <cell r="A949" t="str">
            <v>0100-6999-085</v>
          </cell>
          <cell r="B949">
            <v>73</v>
          </cell>
          <cell r="C949">
            <v>0</v>
          </cell>
        </row>
        <row r="950">
          <cell r="A950" t="str">
            <v>0100-6999-086</v>
          </cell>
          <cell r="B950">
            <v>0</v>
          </cell>
          <cell r="C950">
            <v>0</v>
          </cell>
        </row>
        <row r="951">
          <cell r="A951" t="str">
            <v>0100-7101-000</v>
          </cell>
          <cell r="B951">
            <v>0</v>
          </cell>
          <cell r="C951">
            <v>486.34</v>
          </cell>
        </row>
        <row r="952">
          <cell r="A952" t="str">
            <v>0100-7103-000</v>
          </cell>
          <cell r="B952">
            <v>0</v>
          </cell>
          <cell r="C952">
            <v>51.6</v>
          </cell>
        </row>
        <row r="953">
          <cell r="A953" t="str">
            <v>0100-7201-000</v>
          </cell>
          <cell r="B953">
            <v>627679.31000000006</v>
          </cell>
          <cell r="C953">
            <v>332854.74</v>
          </cell>
        </row>
        <row r="954">
          <cell r="A954" t="str">
            <v>0100-7251-000</v>
          </cell>
          <cell r="B954">
            <v>3404.41</v>
          </cell>
          <cell r="C954">
            <v>2902.89</v>
          </cell>
        </row>
        <row r="955">
          <cell r="A955" t="str">
            <v>0100-9001-000</v>
          </cell>
          <cell r="B955">
            <v>30800.99</v>
          </cell>
          <cell r="C955">
            <v>290627.99</v>
          </cell>
        </row>
        <row r="956">
          <cell r="A956" t="str">
            <v>0100-9999-000</v>
          </cell>
          <cell r="B956">
            <v>1972581.4</v>
          </cell>
          <cell r="C956">
            <v>1400571.35</v>
          </cell>
        </row>
        <row r="957">
          <cell r="A957" t="str">
            <v>0200-1115-000</v>
          </cell>
          <cell r="B957">
            <v>2500</v>
          </cell>
          <cell r="C957">
            <v>2552.61</v>
          </cell>
        </row>
        <row r="958">
          <cell r="A958" t="str">
            <v>0200-1302-000</v>
          </cell>
          <cell r="B958">
            <v>152.61000000000001</v>
          </cell>
          <cell r="C958">
            <v>3000</v>
          </cell>
        </row>
        <row r="959">
          <cell r="A959" t="str">
            <v>0200-2990-000</v>
          </cell>
          <cell r="B959">
            <v>0</v>
          </cell>
          <cell r="C959">
            <v>2900.01</v>
          </cell>
        </row>
        <row r="960">
          <cell r="A960" t="str">
            <v>0200-6271-000</v>
          </cell>
          <cell r="B960">
            <v>2400</v>
          </cell>
          <cell r="C960">
            <v>0</v>
          </cell>
        </row>
        <row r="961">
          <cell r="A961" t="str">
            <v>0200-6272-000</v>
          </cell>
          <cell r="B961">
            <v>500</v>
          </cell>
          <cell r="C961">
            <v>0</v>
          </cell>
        </row>
        <row r="962">
          <cell r="A962" t="str">
            <v>0200-9999-000</v>
          </cell>
          <cell r="B962">
            <v>2900.01</v>
          </cell>
          <cell r="C962">
            <v>0</v>
          </cell>
        </row>
        <row r="963">
          <cell r="A963" t="str">
            <v>0600-2980-000</v>
          </cell>
          <cell r="B963">
            <v>86.19</v>
          </cell>
          <cell r="C963">
            <v>0</v>
          </cell>
        </row>
        <row r="964">
          <cell r="A964" t="str">
            <v>0600-2990-000</v>
          </cell>
          <cell r="B964">
            <v>0</v>
          </cell>
          <cell r="C964">
            <v>86.19</v>
          </cell>
        </row>
      </sheetData>
      <sheetData sheetId="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sheetName val="Data"/>
      <sheetName val="The_Sheet"/>
      <sheetName val="Public"/>
      <sheetName val="TAB"/>
      <sheetName val="UCC"/>
      <sheetName val="BS"/>
      <sheetName val="IS"/>
      <sheetName val="drs-crs"/>
      <sheetName val="Rates"/>
      <sheetName val="One"/>
    </sheetNames>
    <sheetDataSet>
      <sheetData sheetId="0" refreshError="1">
        <row r="204">
          <cell r="X204">
            <v>0.35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MR - Index"/>
      <sheetName val="AG - Index"/>
      <sheetName val="MR001 to MR007"/>
      <sheetName val="MR008 P&amp;L Overview"/>
      <sheetName val="MR010 License"/>
      <sheetName val="MR011 PS Revenue"/>
      <sheetName val="MR012 PS Perform"/>
      <sheetName val="MR013 PS Perform AUS"/>
      <sheetName val="MR014 Support Rev"/>
      <sheetName val="MR015 Training"/>
      <sheetName val="MR016 P&amp;L RMS &amp; XGML Sol"/>
      <sheetName val="MR017A NA Sales Reps"/>
      <sheetName val="MR017B EMEA Sales Reps"/>
      <sheetName val="MR018 Sales Ratios"/>
      <sheetName val="MR019 Travel  Functional"/>
      <sheetName val="MR020 Travel Type"/>
      <sheetName val="MR021 Communication"/>
      <sheetName val="MR022 Consulting"/>
      <sheetName val="MR023 Recruiting"/>
      <sheetName val="MR024 Marketing"/>
      <sheetName val="MR025 Costs of Production"/>
      <sheetName val="MR026 Other Income"/>
      <sheetName val="MR027 Fixed Assets"/>
      <sheetName val="MR 028 Accts Rec"/>
      <sheetName val="MR 029 Head Count"/>
      <sheetName val="AG 002 WW SALES"/>
      <sheetName val="AG 003 WW PS"/>
      <sheetName val="AG 004 WW CUST SUPPORT"/>
      <sheetName val="AG 005 WW TRAINING"/>
      <sheetName val="AG 006 WW MARKETING"/>
      <sheetName val="AG 007 WW DEVELOPMENT"/>
      <sheetName val="AG 008 WW G&amp;A"/>
      <sheetName val="AG 009 NA TOTAL INCL RMS &amp; XML"/>
      <sheetName val="AG 009A NA TOTAL NO RMS XGML"/>
      <sheetName val="AG 0010 NA SALES"/>
      <sheetName val="AG 0011 NA PS"/>
      <sheetName val="AG 0012 NA CUST SUPPORT"/>
      <sheetName val="AG 0013 NA TRAINING"/>
      <sheetName val="AG 0014 NA MARKETING"/>
      <sheetName val="AG 0015 NA DEVELOPMENT"/>
      <sheetName val="AG 0016 NA G&amp;A"/>
      <sheetName val="AG 0016A XGML-SGML DIV"/>
      <sheetName val="AG 0016B RMS DIVISION"/>
      <sheetName val="AG 0017 EUROPE TOTAL"/>
      <sheetName val="AG 0018 EUROPE SALES"/>
      <sheetName val="AG 0019 EUROPE PS"/>
      <sheetName val="AG 0020 EUROPE SUPPORT"/>
      <sheetName val="AG 0021 EUROPE TRAINING"/>
      <sheetName val="AG 0022 EUROPE MARKETING"/>
      <sheetName val="AG 0023 EUROPE G&amp;A"/>
      <sheetName val="AG 0024 ASIA PAC TOTAL"/>
      <sheetName val="AG 0025 ASIA PAC SALES"/>
      <sheetName val="AG 0026 ASIA PAC PS"/>
      <sheetName val="AG 0027 ASIA PAC MRKTNG"/>
      <sheetName val="AG 0028 ASIA PAC G&amp;A"/>
      <sheetName val="AG 0029 NE REGION"/>
      <sheetName val="AG 0030 SE &amp; FED REGION"/>
      <sheetName val="AG 0031 CENTRAL &amp; WEST"/>
      <sheetName val="AG 0032 CENTRAL REGION"/>
      <sheetName val="AG 0033 WESTERN REGION"/>
      <sheetName val="AG 0034 UK TOTAL"/>
      <sheetName val="AG 0035 CENTRAL TOTAL"/>
      <sheetName val="AG 0036 GERMANY TOTAL"/>
      <sheetName val="AG 0037 BENELUX TOTAL"/>
      <sheetName val="AG 0038 FRANCE TOTAL"/>
      <sheetName val="AG 0039 ITALY &amp; S AFRICA"/>
      <sheetName val="AG 0040 ITALY TOTAL"/>
      <sheetName val="AG 0041 S AFRICA TOTAL"/>
      <sheetName val="AG 0042 M EAST TOTAL"/>
      <sheetName val="AG 0043 EMEA HQ"/>
      <sheetName val="Management Reports - November 9"/>
      <sheetName val="Sheet3"/>
      <sheetName val="Q3 CE SAP Accrual"/>
      <sheetName val="VC Stats"/>
      <sheetName val="Incentives"/>
      <sheetName val="domaSAP_300607"/>
      <sheetName val="IXOS Germ"/>
      <sheetName val="Dat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The_Sheet"/>
      <sheetName val="Info"/>
      <sheetName val="Data"/>
      <sheetName val="Exp1"/>
      <sheetName val="FA"/>
      <sheetName val="Maint"/>
      <sheetName val="UCC"/>
      <sheetName val="NAV"/>
      <sheetName val="TAB"/>
      <sheetName val="FMV"/>
      <sheetName val="Rates"/>
      <sheetName val="Tests"/>
      <sheetName val="Debt"/>
      <sheetName val="New"/>
      <sheetName val="Home"/>
      <sheetName val="FS"/>
      <sheetName val="DCF"/>
      <sheetName val="drs-crs"/>
      <sheetName val="InputVar"/>
    </sheetNames>
    <sheetDataSet>
      <sheetData sheetId="0" refreshError="1"/>
      <sheetData sheetId="1" refreshError="1"/>
      <sheetData sheetId="2" refreshError="1"/>
      <sheetData sheetId="3" refreshError="1">
        <row r="5">
          <cell r="G5">
            <v>36160</v>
          </cell>
        </row>
      </sheetData>
      <sheetData sheetId="4" refreshError="1"/>
      <sheetData sheetId="5" refreshError="1"/>
      <sheetData sheetId="6"/>
      <sheetData sheetId="7" refreshError="1"/>
      <sheetData sheetId="8"/>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CC"/>
      <sheetName val="FMV"/>
      <sheetName val="Rates"/>
      <sheetName val="Debt"/>
      <sheetName val="Info"/>
      <sheetName val="FS"/>
    </sheetNames>
    <sheetDataSet>
      <sheetData sheetId="0" refreshError="1">
        <row r="19">
          <cell r="H19">
            <v>9.4560000000000005E-2</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Conf Budget"/>
      <sheetName val="Meals"/>
      <sheetName val="Print Quotes"/>
      <sheetName val="AV Quote"/>
      <sheetName val="AV Terms&amp;Conditions"/>
      <sheetName val="AV(Old Quote)"/>
      <sheetName val="Entertainment"/>
      <sheetName val="OTC Attendees"/>
      <sheetName val="Customer Speakers"/>
      <sheetName val="Training Sat-Sun (2)"/>
      <sheetName val="Training Cost Comparison (2)"/>
      <sheetName val="MR012 PS Perform"/>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The_Sheet"/>
      <sheetName val="UCC"/>
      <sheetName val="TAB"/>
      <sheetName val="Public"/>
      <sheetName val="Info"/>
      <sheetName val="Data"/>
      <sheetName val="Regions"/>
      <sheetName val="AV Quote"/>
      <sheetName val="InputVar"/>
      <sheetName val="MR012 PS Perform"/>
    </sheetNames>
    <sheetDataSet>
      <sheetData sheetId="0" refreshError="1"/>
      <sheetData sheetId="1" refreshError="1">
        <row r="10">
          <cell r="I10">
            <v>25112269</v>
          </cell>
        </row>
        <row r="46">
          <cell r="I46">
            <v>739562</v>
          </cell>
        </row>
      </sheetData>
      <sheetData sheetId="2" refreshError="1">
        <row r="5">
          <cell r="K5">
            <v>2400000</v>
          </cell>
          <cell r="L5">
            <v>3400000</v>
          </cell>
        </row>
        <row r="10">
          <cell r="E10">
            <v>7.2499999999999995E-2</v>
          </cell>
          <cell r="F10">
            <v>7.2499999999999995E-2</v>
          </cell>
        </row>
        <row r="11">
          <cell r="E11">
            <v>0.25</v>
          </cell>
          <cell r="F11">
            <v>0.25</v>
          </cell>
        </row>
        <row r="12">
          <cell r="F12">
            <v>200000</v>
          </cell>
        </row>
        <row r="14">
          <cell r="L14">
            <v>0.216</v>
          </cell>
        </row>
        <row r="15">
          <cell r="E15">
            <v>5.5E-2</v>
          </cell>
          <cell r="L15">
            <v>0.35599999999999998</v>
          </cell>
        </row>
        <row r="16">
          <cell r="E16">
            <v>0</v>
          </cell>
          <cell r="F16">
            <v>0</v>
          </cell>
        </row>
        <row r="17">
          <cell r="L17">
            <v>1.5</v>
          </cell>
        </row>
        <row r="18">
          <cell r="E18">
            <v>0.03</v>
          </cell>
          <cell r="F18">
            <v>5.5E-2</v>
          </cell>
          <cell r="L18">
            <v>1.6019361977492959</v>
          </cell>
        </row>
        <row r="19">
          <cell r="L19">
            <v>4</v>
          </cell>
        </row>
        <row r="20">
          <cell r="E20">
            <v>1.4999999999999999E-2</v>
          </cell>
          <cell r="F20">
            <v>1.4999999999999999E-2</v>
          </cell>
        </row>
        <row r="21">
          <cell r="E21">
            <v>0.02</v>
          </cell>
          <cell r="F21">
            <v>0.02</v>
          </cell>
        </row>
        <row r="23">
          <cell r="E23">
            <v>9</v>
          </cell>
          <cell r="F23">
            <v>7.5</v>
          </cell>
        </row>
        <row r="24">
          <cell r="E24">
            <v>0.11</v>
          </cell>
          <cell r="F24">
            <v>0.13</v>
          </cell>
        </row>
        <row r="50">
          <cell r="I50">
            <v>0.35599999999999998</v>
          </cell>
        </row>
        <row r="52">
          <cell r="I52">
            <v>0.8</v>
          </cell>
        </row>
        <row r="53">
          <cell r="I53">
            <v>0.5</v>
          </cell>
        </row>
        <row r="54">
          <cell r="I54">
            <v>0.5</v>
          </cell>
        </row>
        <row r="55">
          <cell r="I55">
            <v>0.35599999999999998</v>
          </cell>
        </row>
      </sheetData>
      <sheetData sheetId="3" refreshError="1">
        <row r="31">
          <cell r="I31">
            <v>572060</v>
          </cell>
        </row>
        <row r="43">
          <cell r="H43">
            <v>76010</v>
          </cell>
          <cell r="I43">
            <v>76010</v>
          </cell>
        </row>
      </sheetData>
      <sheetData sheetId="4" refreshError="1">
        <row r="12">
          <cell r="B12" t="str">
            <v>Current assets</v>
          </cell>
        </row>
        <row r="13">
          <cell r="C13" t="str">
            <v>Cash</v>
          </cell>
          <cell r="D13" t="str">
            <v>$</v>
          </cell>
          <cell r="E13">
            <v>1095166.7253846154</v>
          </cell>
          <cell r="G13">
            <v>1095166.7253846154</v>
          </cell>
          <cell r="I13">
            <v>0</v>
          </cell>
        </row>
        <row r="14">
          <cell r="C14" t="str">
            <v>Accounts receivable</v>
          </cell>
          <cell r="E14">
            <v>3420515.6019230764</v>
          </cell>
          <cell r="G14">
            <v>3420515.6019230764</v>
          </cell>
          <cell r="I14">
            <v>0</v>
          </cell>
        </row>
        <row r="15">
          <cell r="C15" t="str">
            <v>Income taxes recoverable</v>
          </cell>
          <cell r="E15">
            <v>0</v>
          </cell>
          <cell r="G15">
            <v>0</v>
          </cell>
        </row>
        <row r="16">
          <cell r="C16" t="str">
            <v>Inventories</v>
          </cell>
          <cell r="E16">
            <v>3235167.3</v>
          </cell>
          <cell r="G16">
            <v>3235167.3</v>
          </cell>
          <cell r="I16">
            <v>0</v>
          </cell>
        </row>
        <row r="17">
          <cell r="C17" t="str">
            <v>Due from shareholder</v>
          </cell>
          <cell r="E17">
            <v>14461</v>
          </cell>
          <cell r="G17">
            <v>0</v>
          </cell>
          <cell r="I17">
            <v>14461</v>
          </cell>
        </row>
        <row r="18">
          <cell r="C18" t="str">
            <v>Due from related company</v>
          </cell>
          <cell r="E18">
            <v>2334177</v>
          </cell>
          <cell r="G18">
            <v>0</v>
          </cell>
          <cell r="I18">
            <v>2334177</v>
          </cell>
        </row>
        <row r="19">
          <cell r="C19" t="str">
            <v>Prepaid expenses</v>
          </cell>
          <cell r="E19">
            <v>582770.87</v>
          </cell>
          <cell r="G19">
            <v>582770.87</v>
          </cell>
          <cell r="I19">
            <v>0</v>
          </cell>
        </row>
        <row r="20">
          <cell r="B20" t="str">
            <v/>
          </cell>
          <cell r="E20">
            <v>10682258.49730769</v>
          </cell>
          <cell r="G20">
            <v>8333620.4973076917</v>
          </cell>
          <cell r="I20">
            <v>2348638</v>
          </cell>
        </row>
        <row r="21">
          <cell r="B21" t="str">
            <v>Capital assets, net</v>
          </cell>
          <cell r="E21">
            <v>4120428.9400000004</v>
          </cell>
          <cell r="G21">
            <v>3921288.9400000004</v>
          </cell>
          <cell r="I21">
            <v>0</v>
          </cell>
        </row>
        <row r="22">
          <cell r="B22" t="str">
            <v>Investment</v>
          </cell>
          <cell r="E22">
            <v>0</v>
          </cell>
          <cell r="G22">
            <v>0</v>
          </cell>
        </row>
        <row r="23">
          <cell r="B23" t="str">
            <v>Incorporation cost</v>
          </cell>
          <cell r="E23">
            <v>0</v>
          </cell>
          <cell r="G23">
            <v>0</v>
          </cell>
        </row>
        <row r="24">
          <cell r="B24" t="str">
            <v>Goodwill</v>
          </cell>
          <cell r="E24">
            <v>0</v>
          </cell>
          <cell r="G24">
            <v>0</v>
          </cell>
        </row>
        <row r="25">
          <cell r="E25">
            <v>14802687.437307689</v>
          </cell>
          <cell r="G25">
            <v>12254909.437307693</v>
          </cell>
          <cell r="I25">
            <v>2348638</v>
          </cell>
        </row>
        <row r="38">
          <cell r="G38">
            <v>5202217.4847015385</v>
          </cell>
        </row>
        <row r="43">
          <cell r="N43">
            <v>1259036.7</v>
          </cell>
        </row>
        <row r="45">
          <cell r="G45">
            <v>6480482.9526061546</v>
          </cell>
        </row>
        <row r="47">
          <cell r="E47">
            <v>4434681.532606151</v>
          </cell>
          <cell r="O47">
            <v>-1904650.42</v>
          </cell>
        </row>
        <row r="51">
          <cell r="G51">
            <v>6480500</v>
          </cell>
          <cell r="I51">
            <v>-1904700</v>
          </cell>
        </row>
      </sheetData>
      <sheetData sheetId="5" refreshError="1">
        <row r="21">
          <cell r="E21">
            <v>0</v>
          </cell>
          <cell r="G21">
            <v>0</v>
          </cell>
          <cell r="I21">
            <v>0</v>
          </cell>
          <cell r="K21">
            <v>0</v>
          </cell>
          <cell r="M21">
            <v>0</v>
          </cell>
          <cell r="O21">
            <v>0</v>
          </cell>
        </row>
      </sheetData>
      <sheetData sheetId="6" refreshError="1"/>
      <sheetData sheetId="7" refreshError="1">
        <row r="6">
          <cell r="J6">
            <v>2</v>
          </cell>
        </row>
        <row r="7">
          <cell r="J7" t="str">
            <v>cash flow</v>
          </cell>
        </row>
        <row r="8">
          <cell r="C8" t="str">
            <v xml:space="preserve">Estimated </v>
          </cell>
        </row>
        <row r="9">
          <cell r="C9" t="str">
            <v>Estimated m</v>
          </cell>
        </row>
        <row r="10">
          <cell r="C10" t="str">
            <v>Estimated d</v>
          </cell>
        </row>
        <row r="12">
          <cell r="C12" t="str">
            <v>Estimated f</v>
          </cell>
        </row>
        <row r="13">
          <cell r="H13" t="str">
            <v>enterprise value</v>
          </cell>
          <cell r="J13">
            <v>2</v>
          </cell>
        </row>
        <row r="19">
          <cell r="J19">
            <v>3</v>
          </cell>
        </row>
        <row r="21">
          <cell r="E21" t="str">
            <v>$</v>
          </cell>
        </row>
        <row r="22">
          <cell r="J22">
            <v>2</v>
          </cell>
        </row>
        <row r="25">
          <cell r="J25">
            <v>2</v>
          </cell>
        </row>
        <row r="27">
          <cell r="E27" t="str">
            <v/>
          </cell>
        </row>
        <row r="28">
          <cell r="J28">
            <v>1</v>
          </cell>
          <cell r="R28" t="str">
            <v>Capital assets, net</v>
          </cell>
        </row>
        <row r="31">
          <cell r="J31">
            <v>2</v>
          </cell>
        </row>
        <row r="32">
          <cell r="Y32" t="b">
            <v>0</v>
          </cell>
        </row>
        <row r="41">
          <cell r="E41" t="str">
            <v>As at May 31, 1999</v>
          </cell>
        </row>
        <row r="42">
          <cell r="E42" t="str">
            <v>As at May 31, 1999</v>
          </cell>
        </row>
      </sheetData>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1995"/>
      <sheetName val="IS 1997"/>
      <sheetName val="Maint 1997"/>
      <sheetName val="UCC"/>
      <sheetName val="Info"/>
      <sheetName val="Data"/>
      <sheetName val="FMV"/>
      <sheetName val="The_Sheet"/>
      <sheetName val="MR012 PS Perform"/>
      <sheetName val="Public"/>
      <sheetName val="TAB"/>
      <sheetName val="BS"/>
      <sheetName val="IS"/>
      <sheetName val="AV Quote"/>
      <sheetName val="InputVar"/>
      <sheetName val="Headcount Australia"/>
      <sheetName val="OceMenu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 to BDO"/>
      <sheetName val="Pres. Mult."/>
      <sheetName val="Adjusted FMV"/>
      <sheetName val="BS"/>
      <sheetName val="IS"/>
      <sheetName val="TAB"/>
      <sheetName val="Tests"/>
      <sheetName val="Sens."/>
      <sheetName val="Lower-than-average"/>
      <sheetName val="W_O analysis"/>
      <sheetName val="PV table"/>
      <sheetName val="Open workorders"/>
      <sheetName val="Reconciliation"/>
      <sheetName val="Reconcilation(2)"/>
      <sheetName val="VAI Analysis"/>
      <sheetName val="Public (2)"/>
      <sheetName val="Questions"/>
      <sheetName val="Rollbackward"/>
      <sheetName val="FMV"/>
      <sheetName val="Work hours"/>
      <sheetName val="COS_OH"/>
      <sheetName val="OH"/>
      <sheetName val="Forecast"/>
      <sheetName val="FRCT_COS_OH"/>
      <sheetName val="FRCT_OH"/>
      <sheetName val="Assump."/>
      <sheetName val="Graphs"/>
      <sheetName val="Graphs 2"/>
      <sheetName val="Maint"/>
      <sheetName val="Rent"/>
      <sheetName val="FA"/>
      <sheetName val="DCF"/>
      <sheetName val="CV"/>
      <sheetName val="The_Sheet"/>
      <sheetName val="UCC"/>
      <sheetName val="NAV"/>
      <sheetName val="Continuity"/>
      <sheetName val="Rates"/>
      <sheetName val="Beta"/>
      <sheetName val="Public"/>
      <sheetName val="Debt"/>
      <sheetName val="New"/>
      <sheetName val="Home"/>
      <sheetName val="Info"/>
      <sheetName val="Data"/>
      <sheetName val="BSData"/>
      <sheetName val="Tb9905"/>
      <sheetName val="Prog-FS"/>
      <sheetName val="Prog-Val"/>
      <sheetName val="Module1"/>
      <sheetName val="WPA_Assum"/>
      <sheetName val="Q2FY05 CS Renewals"/>
      <sheetName val="Maint 1997"/>
      <sheetName val="Lead"/>
      <sheetName val="Headcount Australia"/>
      <sheetName val="verml"/>
    </sheetNames>
    <sheetDataSet>
      <sheetData sheetId="0" refreshError="1"/>
      <sheetData sheetId="1" refreshError="1"/>
      <sheetData sheetId="2">
        <row r="35">
          <cell r="E35" t="str">
            <v>As at September 30, Unless Otherwise Indicated</v>
          </cell>
        </row>
      </sheetData>
      <sheetData sheetId="3">
        <row r="12">
          <cell r="K12">
            <v>400000</v>
          </cell>
        </row>
      </sheetData>
      <sheetData sheetId="4">
        <row r="6">
          <cell r="G6">
            <v>36068</v>
          </cell>
        </row>
      </sheetData>
      <sheetData sheetId="5">
        <row r="35">
          <cell r="E35" t="str">
            <v>As at September 30, Unless Otherwise Indicated</v>
          </cell>
        </row>
      </sheetData>
      <sheetData sheetId="6" refreshError="1"/>
      <sheetData sheetId="7">
        <row r="6">
          <cell r="G6">
            <v>36068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sheetData sheetId="24" refreshError="1"/>
      <sheetData sheetId="25" refreshError="1"/>
      <sheetData sheetId="26" refreshError="1"/>
      <sheetData sheetId="27" refreshError="1"/>
      <sheetData sheetId="28" refreshError="1"/>
      <sheetData sheetId="29"/>
      <sheetData sheetId="30">
        <row r="12">
          <cell r="K12">
            <v>400000</v>
          </cell>
        </row>
      </sheetData>
      <sheetData sheetId="31"/>
      <sheetData sheetId="32" refreshError="1"/>
      <sheetData sheetId="33" refreshError="1">
        <row r="12">
          <cell r="K12">
            <v>400000</v>
          </cell>
          <cell r="L12">
            <v>400000</v>
          </cell>
        </row>
        <row r="49">
          <cell r="I49">
            <v>0.1</v>
          </cell>
        </row>
      </sheetData>
      <sheetData sheetId="34"/>
      <sheetData sheetId="35"/>
      <sheetData sheetId="36" refreshError="1"/>
      <sheetData sheetId="37" refreshError="1"/>
      <sheetData sheetId="38"/>
      <sheetData sheetId="39"/>
      <sheetData sheetId="40" refreshError="1"/>
      <sheetData sheetId="41" refreshError="1"/>
      <sheetData sheetId="42" refreshError="1"/>
      <sheetData sheetId="43" refreshError="1">
        <row r="6">
          <cell r="G6">
            <v>36068</v>
          </cell>
        </row>
        <row r="7">
          <cell r="G7">
            <v>36311</v>
          </cell>
        </row>
      </sheetData>
      <sheetData sheetId="44" refreshError="1">
        <row r="35">
          <cell r="E35" t="str">
            <v>As at September 30, Unless Otherwise Indicated</v>
          </cell>
        </row>
        <row r="36">
          <cell r="E36" t="str">
            <v>For the Years Ended September 30 and the Eight-Month Period Ended May 31, 1999</v>
          </cell>
        </row>
      </sheetData>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
      <sheetName val="Index"/>
      <sheetName val="Assumptions 1"/>
      <sheetName val="Assumptions 2"/>
      <sheetName val="ALLO"/>
      <sheetName val="ISO"/>
      <sheetName val="PSA"/>
      <sheetName val="WFIP"/>
      <sheetName val="FS"/>
      <sheetName val="CV"/>
      <sheetName val="Rates"/>
      <sheetName val="Comps summary"/>
      <sheetName val="Industry WACC"/>
      <sheetName val="Comps data"/>
      <sheetName val="5 year plan per client"/>
      <sheetName val="Data"/>
      <sheetName val="The_Sheet"/>
      <sheetName val="Info"/>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row r="2">
          <cell r="B2" t="str">
            <v>Celestica do Brasil Ltda. - Guarulhos</v>
          </cell>
        </row>
      </sheetData>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PA_Assum"/>
      <sheetName val="WPB_Allo"/>
      <sheetName val="WPC_Consid"/>
      <sheetName val="WPD_Future"/>
      <sheetName val="WPE_Exit"/>
      <sheetName val="WPF_Cost1"/>
      <sheetName val="WPG_Cost2"/>
      <sheetName val="WPH_Cost3"/>
      <sheetName val="WPI_Cost4"/>
      <sheetName val="WPK_CostFut"/>
      <sheetName val="EX1_Results"/>
      <sheetName val="EX2_Revenue"/>
      <sheetName val="EX21_RevChart"/>
      <sheetName val="EX3_Bal"/>
      <sheetName val="EX4_WC"/>
      <sheetName val="EX5_FA"/>
      <sheetName val="EX6_CapAssets"/>
      <sheetName val="EX7_Royalty"/>
      <sheetName val="EX8-Summ"/>
      <sheetName val="EX__WFIP"/>
      <sheetName val="EX_CUST"/>
      <sheetName val="CPCoreTech"/>
      <sheetName val="CP1"/>
      <sheetName val="CP2"/>
      <sheetName val="IPRD2"/>
      <sheetName val="IPRD3"/>
      <sheetName val="SEC 2"/>
      <sheetName val="SEC 3"/>
      <sheetName val="Not Used -&gt;"/>
      <sheetName val="WPJ_Cost5"/>
      <sheetName val="CP3"/>
      <sheetName val="CP4"/>
      <sheetName val="CP5"/>
      <sheetName val="CP6"/>
      <sheetName val="CP7"/>
      <sheetName val="CP8"/>
      <sheetName val="CP9"/>
      <sheetName val="CP10"/>
      <sheetName val="CP11"/>
      <sheetName val="CP12"/>
      <sheetName val="CP13"/>
      <sheetName val="CP14"/>
      <sheetName val="CP15"/>
      <sheetName val="IPRD1"/>
      <sheetName val="IPRD4"/>
      <sheetName val="IPRD5"/>
      <sheetName val="IPRD6"/>
      <sheetName val="IPRD7"/>
      <sheetName val="IPRD8"/>
      <sheetName val="IPRD9"/>
      <sheetName val="IPRD10"/>
      <sheetName val="IPRD11"/>
      <sheetName val="IPRD12"/>
      <sheetName val="IPRD13"/>
      <sheetName val="IPRD14"/>
      <sheetName val="IPRD15"/>
      <sheetName val="SEC 1"/>
      <sheetName val="SEC 4"/>
      <sheetName val="SEC 5"/>
      <sheetName val="SEC 6"/>
      <sheetName val="SEC 7"/>
      <sheetName val="SEC 8"/>
      <sheetName val="SEC 9"/>
      <sheetName val="SEC 10"/>
      <sheetName val="SEC 11"/>
      <sheetName val="SEC 12"/>
      <sheetName val="SEC 13"/>
      <sheetName val="SEC 14"/>
      <sheetName val="SEC 15"/>
      <sheetName val="Multi Check"/>
      <sheetName val="ALLCover"/>
      <sheetName val="ECover"/>
      <sheetName val="WPCover"/>
      <sheetName val="Sheet2"/>
      <sheetName val="Formula"/>
      <sheetName val="FS"/>
      <sheetName val="Companies"/>
      <sheetName val="Opportunities"/>
      <sheetName val="VALIDATION"/>
      <sheetName val="Tables"/>
    </sheetNames>
    <sheetDataSet>
      <sheetData sheetId="0" refreshError="1">
        <row r="23">
          <cell r="F23">
            <v>0.41049999999999998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zoomScaleNormal="100" workbookViewId="0">
      <selection activeCell="B1" sqref="B1"/>
    </sheetView>
  </sheetViews>
  <sheetFormatPr defaultColWidth="9.15234375" defaultRowHeight="11.6"/>
  <cols>
    <col min="1" max="1" width="3.3828125" style="1" customWidth="1"/>
    <col min="2" max="2" width="45.15234375" style="248" customWidth="1"/>
    <col min="3" max="3" width="2.15234375" style="249" customWidth="1"/>
    <col min="4" max="7" width="15" style="17" bestFit="1" customWidth="1"/>
    <col min="8" max="8" width="2.15234375" style="249" customWidth="1"/>
    <col min="9" max="9" width="15" style="170" bestFit="1" customWidth="1"/>
    <col min="10" max="12" width="15" style="17" bestFit="1" customWidth="1"/>
    <col min="13" max="13" width="2.3828125" style="8" customWidth="1"/>
    <col min="14" max="17" width="15" style="17" bestFit="1" customWidth="1"/>
    <col min="18" max="18" width="1.3828125" style="2" customWidth="1"/>
    <col min="19" max="16384" width="9.15234375" style="2"/>
  </cols>
  <sheetData>
    <row r="1" spans="1:18">
      <c r="B1" s="10" t="s">
        <v>0</v>
      </c>
    </row>
    <row r="2" spans="1:18">
      <c r="B2" s="10" t="s">
        <v>262</v>
      </c>
    </row>
    <row r="3" spans="1:18" s="3" customFormat="1">
      <c r="A3" s="1"/>
      <c r="B3" s="75" t="s">
        <v>7</v>
      </c>
      <c r="C3" s="23"/>
      <c r="D3" s="171"/>
      <c r="E3" s="171"/>
      <c r="F3" s="171"/>
      <c r="G3" s="171"/>
      <c r="H3" s="23"/>
      <c r="I3" s="172"/>
      <c r="J3" s="171"/>
      <c r="K3" s="171"/>
      <c r="L3" s="171"/>
      <c r="M3" s="173"/>
      <c r="N3" s="171"/>
      <c r="O3" s="171"/>
      <c r="P3" s="171"/>
      <c r="Q3" s="171"/>
    </row>
    <row r="4" spans="1:18">
      <c r="D4" s="174"/>
      <c r="E4" s="174"/>
      <c r="F4" s="174"/>
      <c r="G4" s="174"/>
      <c r="J4" s="174"/>
      <c r="K4" s="174"/>
      <c r="L4" s="174"/>
      <c r="M4" s="175"/>
      <c r="N4" s="174"/>
      <c r="O4" s="174"/>
      <c r="P4" s="174"/>
      <c r="Q4" s="174"/>
    </row>
    <row r="5" spans="1:18">
      <c r="B5" s="6"/>
      <c r="C5" s="25"/>
      <c r="D5" s="8"/>
      <c r="E5" s="8"/>
      <c r="F5" s="8"/>
      <c r="G5" s="8"/>
      <c r="H5" s="25"/>
      <c r="I5" s="176"/>
      <c r="J5" s="8"/>
      <c r="K5" s="8"/>
      <c r="L5" s="8"/>
      <c r="N5" s="8"/>
      <c r="O5" s="8"/>
      <c r="P5" s="8"/>
      <c r="Q5" s="8"/>
      <c r="R5" s="5"/>
    </row>
    <row r="6" spans="1:18" ht="12" customHeight="1">
      <c r="B6" s="22" t="s">
        <v>181</v>
      </c>
      <c r="C6" s="24"/>
      <c r="D6" s="368" t="s">
        <v>199</v>
      </c>
      <c r="E6" s="368"/>
      <c r="F6" s="368"/>
      <c r="G6" s="368"/>
      <c r="H6" s="24"/>
      <c r="I6" s="365" t="s">
        <v>44</v>
      </c>
      <c r="J6" s="366"/>
      <c r="K6" s="366"/>
      <c r="L6" s="366"/>
      <c r="M6" s="175"/>
      <c r="N6" s="367" t="s">
        <v>45</v>
      </c>
      <c r="O6" s="367"/>
      <c r="P6" s="367"/>
      <c r="Q6" s="367"/>
    </row>
    <row r="7" spans="1:18" ht="13.5" customHeight="1" thickBot="1">
      <c r="D7" s="177" t="s">
        <v>234</v>
      </c>
      <c r="E7" s="177" t="s">
        <v>217</v>
      </c>
      <c r="F7" s="177" t="s">
        <v>212</v>
      </c>
      <c r="G7" s="177" t="s">
        <v>200</v>
      </c>
      <c r="I7" s="178" t="s">
        <v>195</v>
      </c>
      <c r="J7" s="179" t="s">
        <v>176</v>
      </c>
      <c r="K7" s="179" t="s">
        <v>1</v>
      </c>
      <c r="L7" s="179" t="s">
        <v>2</v>
      </c>
      <c r="M7" s="179"/>
      <c r="N7" s="179" t="s">
        <v>3</v>
      </c>
      <c r="O7" s="179" t="s">
        <v>4</v>
      </c>
      <c r="P7" s="179" t="s">
        <v>5</v>
      </c>
      <c r="Q7" s="179" t="s">
        <v>6</v>
      </c>
    </row>
    <row r="8" spans="1:18">
      <c r="B8" s="6"/>
      <c r="C8" s="25"/>
      <c r="D8" s="324"/>
      <c r="E8" s="324"/>
      <c r="F8" s="180"/>
      <c r="G8" s="180"/>
      <c r="H8" s="25"/>
      <c r="I8" s="181"/>
      <c r="J8" s="180"/>
      <c r="K8" s="180"/>
      <c r="L8" s="180"/>
      <c r="N8" s="180"/>
      <c r="O8" s="180"/>
      <c r="P8" s="180"/>
      <c r="Q8" s="180"/>
    </row>
    <row r="9" spans="1:18">
      <c r="B9" s="249"/>
      <c r="C9" s="151"/>
      <c r="D9" s="325"/>
      <c r="E9" s="325"/>
      <c r="F9" s="7"/>
      <c r="G9" s="7"/>
      <c r="H9" s="151"/>
      <c r="I9" s="33"/>
      <c r="J9" s="7"/>
      <c r="K9" s="7"/>
      <c r="L9" s="7"/>
      <c r="N9" s="7"/>
      <c r="O9" s="7"/>
      <c r="P9" s="7"/>
      <c r="Q9" s="7"/>
    </row>
    <row r="10" spans="1:18">
      <c r="B10" s="249" t="s">
        <v>48</v>
      </c>
      <c r="D10" s="311">
        <v>470445</v>
      </c>
      <c r="E10" s="311">
        <v>446911</v>
      </c>
      <c r="F10" s="7">
        <v>367258</v>
      </c>
      <c r="G10" s="7">
        <v>302235</v>
      </c>
      <c r="I10" s="33">
        <v>559747</v>
      </c>
      <c r="J10" s="7">
        <v>508906</v>
      </c>
      <c r="K10" s="7">
        <v>413911</v>
      </c>
      <c r="L10" s="7">
        <v>119294</v>
      </c>
      <c r="N10" s="7">
        <v>284140</v>
      </c>
      <c r="O10" s="7">
        <v>237747</v>
      </c>
      <c r="P10" s="7">
        <v>340783</v>
      </c>
      <c r="Q10" s="7">
        <v>384692</v>
      </c>
    </row>
    <row r="11" spans="1:18">
      <c r="B11" s="249" t="s">
        <v>8</v>
      </c>
      <c r="D11" s="311">
        <v>0</v>
      </c>
      <c r="E11" s="311">
        <v>0</v>
      </c>
      <c r="F11" s="7">
        <v>0</v>
      </c>
      <c r="G11" s="7">
        <v>0</v>
      </c>
      <c r="I11" s="33">
        <v>0</v>
      </c>
      <c r="J11" s="7">
        <v>0</v>
      </c>
      <c r="K11" s="7">
        <v>0</v>
      </c>
      <c r="L11" s="7">
        <v>0</v>
      </c>
      <c r="N11" s="7">
        <v>0</v>
      </c>
      <c r="O11" s="7">
        <v>0</v>
      </c>
      <c r="P11" s="7">
        <v>0</v>
      </c>
      <c r="Q11" s="7">
        <v>0</v>
      </c>
    </row>
    <row r="12" spans="1:18">
      <c r="B12" s="249" t="s">
        <v>119</v>
      </c>
      <c r="D12" s="311">
        <v>174927</v>
      </c>
      <c r="E12" s="311">
        <v>174563</v>
      </c>
      <c r="F12" s="7">
        <v>168073</v>
      </c>
      <c r="G12" s="7">
        <v>169967</v>
      </c>
      <c r="I12" s="33">
        <v>163664</v>
      </c>
      <c r="J12" s="7">
        <v>176095</v>
      </c>
      <c r="K12" s="7">
        <v>166675</v>
      </c>
      <c r="L12" s="7">
        <v>143837</v>
      </c>
      <c r="N12" s="7">
        <v>154568</v>
      </c>
      <c r="O12" s="7">
        <v>150160</v>
      </c>
      <c r="P12" s="7">
        <v>135310</v>
      </c>
      <c r="Q12" s="7">
        <v>104442</v>
      </c>
    </row>
    <row r="13" spans="1:18">
      <c r="B13" s="249" t="s">
        <v>9</v>
      </c>
      <c r="D13" s="311">
        <v>17173</v>
      </c>
      <c r="E13" s="311">
        <v>23977</v>
      </c>
      <c r="F13" s="7">
        <v>19845</v>
      </c>
      <c r="G13" s="7">
        <v>14588</v>
      </c>
      <c r="I13" s="33">
        <v>17849</v>
      </c>
      <c r="J13" s="7">
        <v>17054</v>
      </c>
      <c r="K13" s="7">
        <v>13665</v>
      </c>
      <c r="L13" s="7">
        <v>17183</v>
      </c>
      <c r="N13" s="7">
        <v>18911</v>
      </c>
      <c r="O13" s="7">
        <v>26478</v>
      </c>
      <c r="P13" s="7">
        <v>23705</v>
      </c>
      <c r="Q13" s="7">
        <v>23702</v>
      </c>
    </row>
    <row r="14" spans="1:18">
      <c r="B14" s="249" t="s">
        <v>10</v>
      </c>
      <c r="D14" s="311">
        <v>43464</v>
      </c>
      <c r="E14" s="311">
        <v>47787</v>
      </c>
      <c r="F14" s="7">
        <v>45157</v>
      </c>
      <c r="G14" s="7">
        <v>45632</v>
      </c>
      <c r="I14" s="33">
        <v>44011</v>
      </c>
      <c r="J14" s="7">
        <v>45474</v>
      </c>
      <c r="K14" s="7">
        <v>32983</v>
      </c>
      <c r="L14" s="7">
        <v>34987</v>
      </c>
      <c r="N14" s="7">
        <v>29678</v>
      </c>
      <c r="O14" s="7">
        <v>33567</v>
      </c>
      <c r="P14" s="7">
        <v>30533</v>
      </c>
      <c r="Q14" s="7">
        <v>25831</v>
      </c>
    </row>
    <row r="15" spans="1:18">
      <c r="B15" s="249" t="s">
        <v>49</v>
      </c>
      <c r="D15" s="316">
        <v>11082</v>
      </c>
      <c r="E15" s="316">
        <v>15727</v>
      </c>
      <c r="F15" s="9">
        <v>14101</v>
      </c>
      <c r="G15" s="9">
        <v>12450</v>
      </c>
      <c r="I15" s="34">
        <v>4003</v>
      </c>
      <c r="J15" s="9">
        <v>20433</v>
      </c>
      <c r="K15" s="9">
        <v>30729</v>
      </c>
      <c r="L15" s="9">
        <v>29405</v>
      </c>
      <c r="N15" s="9">
        <v>27861</v>
      </c>
      <c r="O15" s="9">
        <v>19048</v>
      </c>
      <c r="P15" s="9">
        <v>14448</v>
      </c>
      <c r="Q15" s="9">
        <v>19239</v>
      </c>
    </row>
    <row r="16" spans="1:18">
      <c r="B16" s="26" t="s">
        <v>11</v>
      </c>
      <c r="C16" s="26"/>
      <c r="D16" s="314">
        <f t="shared" ref="D16:G16" si="0">SUM(D10:D15)</f>
        <v>717091</v>
      </c>
      <c r="E16" s="314">
        <f t="shared" ref="E16" si="1">SUM(E10:E15)</f>
        <v>708965</v>
      </c>
      <c r="F16" s="11">
        <f t="shared" ref="F16" si="2">SUM(F10:F15)</f>
        <v>614434</v>
      </c>
      <c r="G16" s="11">
        <f t="shared" si="0"/>
        <v>544872</v>
      </c>
      <c r="H16" s="26"/>
      <c r="I16" s="38">
        <f>SUM(I10:I15)</f>
        <v>789274</v>
      </c>
      <c r="J16" s="11">
        <f>SUM(J10:J15)</f>
        <v>767962</v>
      </c>
      <c r="K16" s="11">
        <f>SUM(K10:K15)</f>
        <v>657963</v>
      </c>
      <c r="L16" s="11">
        <f>SUM(L10:L15)</f>
        <v>344706</v>
      </c>
      <c r="M16" s="15"/>
      <c r="N16" s="11">
        <f t="shared" ref="N16:Q16" si="3">SUM(N10:N15)</f>
        <v>515158</v>
      </c>
      <c r="O16" s="11">
        <f t="shared" si="3"/>
        <v>467000</v>
      </c>
      <c r="P16" s="11">
        <f t="shared" si="3"/>
        <v>544779</v>
      </c>
      <c r="Q16" s="11">
        <f t="shared" si="3"/>
        <v>557906</v>
      </c>
    </row>
    <row r="17" spans="1:17">
      <c r="B17" s="249"/>
      <c r="D17" s="311"/>
      <c r="E17" s="311"/>
      <c r="F17" s="7"/>
      <c r="G17" s="7"/>
      <c r="I17" s="33"/>
      <c r="J17" s="7"/>
      <c r="K17" s="7"/>
      <c r="L17" s="7"/>
      <c r="N17" s="7"/>
      <c r="O17" s="7"/>
      <c r="P17" s="7"/>
      <c r="Q17" s="7"/>
    </row>
    <row r="18" spans="1:17">
      <c r="B18" s="249" t="s">
        <v>201</v>
      </c>
      <c r="D18" s="311">
        <v>88364</v>
      </c>
      <c r="E18" s="311">
        <v>83776</v>
      </c>
      <c r="F18" s="7">
        <v>83135</v>
      </c>
      <c r="G18" s="7">
        <v>85332</v>
      </c>
      <c r="I18" s="33">
        <v>81157</v>
      </c>
      <c r="J18" s="7">
        <v>80723</v>
      </c>
      <c r="K18" s="7">
        <v>83537</v>
      </c>
      <c r="L18" s="7">
        <v>84590</v>
      </c>
      <c r="N18" s="7">
        <v>77825</v>
      </c>
      <c r="O18" s="7">
        <v>73526</v>
      </c>
      <c r="P18" s="7">
        <v>65652</v>
      </c>
      <c r="Q18" s="7">
        <v>56976</v>
      </c>
    </row>
    <row r="19" spans="1:17">
      <c r="B19" s="249" t="s">
        <v>12</v>
      </c>
      <c r="D19" s="311">
        <v>1246872</v>
      </c>
      <c r="E19" s="311">
        <v>1241960</v>
      </c>
      <c r="F19" s="7">
        <v>1212657</v>
      </c>
      <c r="G19" s="7">
        <v>1211423</v>
      </c>
      <c r="I19" s="33">
        <v>1040234</v>
      </c>
      <c r="J19" s="7">
        <v>1040394</v>
      </c>
      <c r="K19" s="7">
        <v>1040143</v>
      </c>
      <c r="L19" s="7">
        <v>1038571</v>
      </c>
      <c r="N19" s="7">
        <v>832481</v>
      </c>
      <c r="O19" s="7">
        <v>832558</v>
      </c>
      <c r="P19" s="7">
        <v>705208</v>
      </c>
      <c r="Q19" s="7">
        <v>666064</v>
      </c>
    </row>
    <row r="20" spans="1:17">
      <c r="B20" s="249" t="s">
        <v>13</v>
      </c>
      <c r="D20" s="311">
        <v>363615</v>
      </c>
      <c r="E20" s="311">
        <v>397154</v>
      </c>
      <c r="F20" s="7">
        <v>428361</v>
      </c>
      <c r="G20" s="7">
        <v>468699</v>
      </c>
      <c r="I20" s="33">
        <v>312563</v>
      </c>
      <c r="J20" s="7">
        <v>347254</v>
      </c>
      <c r="K20" s="7">
        <v>381922</v>
      </c>
      <c r="L20" s="7">
        <v>414281</v>
      </c>
      <c r="N20" s="7">
        <v>344995</v>
      </c>
      <c r="O20" s="7">
        <v>374321</v>
      </c>
      <c r="P20" s="7">
        <v>321313</v>
      </c>
      <c r="Q20" s="7">
        <v>304014</v>
      </c>
    </row>
    <row r="21" spans="1:17" s="154" customFormat="1">
      <c r="A21" s="182"/>
      <c r="B21" s="249" t="s">
        <v>49</v>
      </c>
      <c r="C21" s="249"/>
      <c r="D21" s="311">
        <v>135695</v>
      </c>
      <c r="E21" s="311">
        <v>141501</v>
      </c>
      <c r="F21" s="33">
        <v>141736</v>
      </c>
      <c r="G21" s="33">
        <v>142536</v>
      </c>
      <c r="H21" s="249"/>
      <c r="I21" s="33">
        <v>115128</v>
      </c>
      <c r="J21" s="33">
        <v>116582</v>
      </c>
      <c r="K21" s="33">
        <v>107313</v>
      </c>
      <c r="L21" s="33">
        <v>63498</v>
      </c>
      <c r="M21" s="52"/>
      <c r="N21" s="33">
        <v>76213</v>
      </c>
      <c r="O21" s="33">
        <v>74378</v>
      </c>
      <c r="P21" s="33">
        <v>53755</v>
      </c>
      <c r="Q21" s="33">
        <v>55303</v>
      </c>
    </row>
    <row r="22" spans="1:17" s="154" customFormat="1">
      <c r="A22" s="182"/>
      <c r="B22" s="249" t="s">
        <v>14</v>
      </c>
      <c r="C22" s="249"/>
      <c r="D22" s="311">
        <v>25082</v>
      </c>
      <c r="E22" s="311">
        <v>21528</v>
      </c>
      <c r="F22" s="33">
        <v>22659</v>
      </c>
      <c r="G22" s="33">
        <v>23760</v>
      </c>
      <c r="H22" s="249"/>
      <c r="I22" s="33">
        <v>23739</v>
      </c>
      <c r="J22" s="33">
        <v>27513</v>
      </c>
      <c r="K22" s="33">
        <v>28460</v>
      </c>
      <c r="L22" s="33">
        <v>19408</v>
      </c>
      <c r="M22" s="52"/>
      <c r="N22" s="33">
        <v>19359</v>
      </c>
      <c r="O22" s="33">
        <v>20920</v>
      </c>
      <c r="P22" s="33">
        <v>19734</v>
      </c>
      <c r="Q22" s="33">
        <v>18843</v>
      </c>
    </row>
    <row r="23" spans="1:17" s="154" customFormat="1">
      <c r="A23" s="182"/>
      <c r="B23" s="249" t="s">
        <v>15</v>
      </c>
      <c r="C23" s="249"/>
      <c r="D23" s="311">
        <v>67633</v>
      </c>
      <c r="E23" s="311">
        <v>58598</v>
      </c>
      <c r="F23" s="33">
        <v>62095</v>
      </c>
      <c r="G23" s="33">
        <v>65592</v>
      </c>
      <c r="H23" s="249"/>
      <c r="I23" s="33">
        <v>68653</v>
      </c>
      <c r="J23" s="33">
        <v>70854</v>
      </c>
      <c r="K23" s="33">
        <v>63583</v>
      </c>
      <c r="L23" s="33">
        <v>61022</v>
      </c>
      <c r="M23" s="52"/>
      <c r="N23" s="33">
        <v>54989</v>
      </c>
      <c r="O23" s="33">
        <v>55407</v>
      </c>
      <c r="P23" s="33">
        <v>57948</v>
      </c>
      <c r="Q23" s="33">
        <v>58923</v>
      </c>
    </row>
    <row r="24" spans="1:17" s="154" customFormat="1">
      <c r="A24" s="182"/>
      <c r="B24" s="249" t="s">
        <v>16</v>
      </c>
      <c r="C24" s="249"/>
      <c r="D24" s="316">
        <v>10465</v>
      </c>
      <c r="E24" s="316">
        <v>11840</v>
      </c>
      <c r="F24" s="34">
        <v>12128</v>
      </c>
      <c r="G24" s="34">
        <v>13423</v>
      </c>
      <c r="H24" s="249"/>
      <c r="I24" s="34">
        <v>13545</v>
      </c>
      <c r="J24" s="34">
        <v>18760</v>
      </c>
      <c r="K24" s="34">
        <v>18659</v>
      </c>
      <c r="L24" s="34">
        <v>7064</v>
      </c>
      <c r="M24" s="52"/>
      <c r="N24" s="34">
        <v>11343</v>
      </c>
      <c r="O24" s="34">
        <v>23883</v>
      </c>
      <c r="P24" s="34">
        <v>17262</v>
      </c>
      <c r="Q24" s="34">
        <v>21794</v>
      </c>
    </row>
    <row r="25" spans="1:17" ht="12" thickBot="1">
      <c r="B25" s="26" t="s">
        <v>17</v>
      </c>
      <c r="C25" s="26"/>
      <c r="D25" s="318">
        <f t="shared" ref="D25:G25" si="4">SUM(D16:D24)</f>
        <v>2654817</v>
      </c>
      <c r="E25" s="318">
        <f t="shared" ref="E25" si="5">SUM(E16:E24)</f>
        <v>2665322</v>
      </c>
      <c r="F25" s="12">
        <f t="shared" ref="F25" si="6">SUM(F16:F24)</f>
        <v>2577205</v>
      </c>
      <c r="G25" s="12">
        <f t="shared" si="4"/>
        <v>2555637</v>
      </c>
      <c r="H25" s="26"/>
      <c r="I25" s="41">
        <f>SUM(I16:I24)</f>
        <v>2444293</v>
      </c>
      <c r="J25" s="12">
        <f>SUM(J16:J24)</f>
        <v>2470042</v>
      </c>
      <c r="K25" s="12">
        <f>SUM(K16:K24)</f>
        <v>2381580</v>
      </c>
      <c r="L25" s="12">
        <f>SUM(L16:L24)</f>
        <v>2033140</v>
      </c>
      <c r="M25" s="15"/>
      <c r="N25" s="12">
        <f t="shared" ref="N25:Q25" si="7">SUM(N16:N24)</f>
        <v>1932363</v>
      </c>
      <c r="O25" s="12">
        <f t="shared" si="7"/>
        <v>1921993</v>
      </c>
      <c r="P25" s="12">
        <f t="shared" si="7"/>
        <v>1785651</v>
      </c>
      <c r="Q25" s="12">
        <f t="shared" si="7"/>
        <v>1739823</v>
      </c>
    </row>
    <row r="26" spans="1:17" ht="12" thickTop="1">
      <c r="B26" s="249"/>
      <c r="D26" s="311"/>
      <c r="E26" s="311"/>
      <c r="F26" s="7"/>
      <c r="G26" s="7"/>
      <c r="I26" s="33"/>
      <c r="J26" s="7"/>
      <c r="K26" s="7"/>
      <c r="L26" s="7"/>
      <c r="N26" s="7"/>
      <c r="O26" s="7"/>
      <c r="P26" s="7"/>
      <c r="Q26" s="7"/>
    </row>
    <row r="27" spans="1:17">
      <c r="B27" s="77" t="s">
        <v>18</v>
      </c>
      <c r="C27" s="27"/>
      <c r="D27" s="311"/>
      <c r="E27" s="311"/>
      <c r="F27" s="7"/>
      <c r="G27" s="7"/>
      <c r="H27" s="27"/>
      <c r="I27" s="33"/>
      <c r="J27" s="7"/>
      <c r="K27" s="7"/>
      <c r="L27" s="7"/>
      <c r="N27" s="7"/>
      <c r="O27" s="7"/>
      <c r="P27" s="7"/>
      <c r="Q27" s="7"/>
    </row>
    <row r="28" spans="1:17">
      <c r="B28" s="249" t="s">
        <v>19</v>
      </c>
      <c r="D28" s="311">
        <v>188443</v>
      </c>
      <c r="E28" s="311">
        <v>199501</v>
      </c>
      <c r="F28" s="7">
        <v>177979</v>
      </c>
      <c r="G28" s="7">
        <v>179213</v>
      </c>
      <c r="I28" s="33">
        <v>131734</v>
      </c>
      <c r="J28" s="7">
        <v>128306</v>
      </c>
      <c r="K28" s="7">
        <v>138437</v>
      </c>
      <c r="L28" s="7">
        <v>138005</v>
      </c>
      <c r="N28" s="7">
        <v>126249</v>
      </c>
      <c r="O28" s="7">
        <v>127066</v>
      </c>
      <c r="P28" s="7">
        <v>114356</v>
      </c>
      <c r="Q28" s="7">
        <v>96738</v>
      </c>
    </row>
    <row r="29" spans="1:17">
      <c r="B29" s="249" t="s">
        <v>20</v>
      </c>
      <c r="D29" s="311">
        <v>51742</v>
      </c>
      <c r="E29" s="311">
        <v>48475</v>
      </c>
      <c r="F29" s="7">
        <v>45136</v>
      </c>
      <c r="G29" s="7">
        <v>41682</v>
      </c>
      <c r="I29" s="33">
        <v>41374</v>
      </c>
      <c r="J29" s="7">
        <v>41852</v>
      </c>
      <c r="K29" s="7">
        <v>41665</v>
      </c>
      <c r="L29" s="7">
        <v>63388</v>
      </c>
      <c r="N29" s="7">
        <v>15545</v>
      </c>
      <c r="O29" s="7">
        <v>15787</v>
      </c>
      <c r="P29" s="7">
        <v>15450</v>
      </c>
      <c r="Q29" s="7">
        <v>15393</v>
      </c>
    </row>
    <row r="30" spans="1:17">
      <c r="B30" s="249" t="s">
        <v>50</v>
      </c>
      <c r="D30" s="311">
        <v>282387</v>
      </c>
      <c r="E30" s="311">
        <v>297130</v>
      </c>
      <c r="F30" s="7">
        <v>240347</v>
      </c>
      <c r="G30" s="7">
        <v>259061</v>
      </c>
      <c r="I30" s="33">
        <v>273987</v>
      </c>
      <c r="J30" s="7">
        <v>291348</v>
      </c>
      <c r="K30" s="7">
        <v>225743</v>
      </c>
      <c r="L30" s="7">
        <v>249097</v>
      </c>
      <c r="N30" s="7">
        <v>254531</v>
      </c>
      <c r="O30" s="7">
        <v>256382</v>
      </c>
      <c r="P30" s="7">
        <v>202852</v>
      </c>
      <c r="Q30" s="7">
        <v>210587</v>
      </c>
    </row>
    <row r="31" spans="1:17">
      <c r="B31" s="249" t="s">
        <v>51</v>
      </c>
      <c r="D31" s="311">
        <v>4184</v>
      </c>
      <c r="E31" s="311">
        <v>6323</v>
      </c>
      <c r="F31" s="7">
        <v>13037</v>
      </c>
      <c r="G31" s="7">
        <v>16308</v>
      </c>
      <c r="I31" s="33">
        <v>27806</v>
      </c>
      <c r="J31" s="7">
        <v>20387</v>
      </c>
      <c r="K31" s="7">
        <v>20501</v>
      </c>
      <c r="L31" s="7">
        <v>19157</v>
      </c>
      <c r="N31" s="7">
        <v>18424</v>
      </c>
      <c r="O31" s="7">
        <v>32814</v>
      </c>
      <c r="P31" s="7">
        <v>42120</v>
      </c>
      <c r="Q31" s="7">
        <v>37683</v>
      </c>
    </row>
    <row r="32" spans="1:17">
      <c r="B32" s="249" t="s">
        <v>52</v>
      </c>
      <c r="D32" s="316">
        <v>1127</v>
      </c>
      <c r="E32" s="316">
        <v>1188</v>
      </c>
      <c r="F32" s="9">
        <v>1203</v>
      </c>
      <c r="G32" s="9">
        <v>1350</v>
      </c>
      <c r="I32" s="34">
        <v>1612</v>
      </c>
      <c r="J32" s="9">
        <v>2207</v>
      </c>
      <c r="K32" s="9">
        <v>2068</v>
      </c>
      <c r="L32" s="9">
        <v>1991</v>
      </c>
      <c r="N32" s="9">
        <v>624</v>
      </c>
      <c r="O32" s="9">
        <v>3641</v>
      </c>
      <c r="P32" s="9">
        <v>4752</v>
      </c>
      <c r="Q32" s="9">
        <v>37816</v>
      </c>
    </row>
    <row r="33" spans="2:17">
      <c r="B33" s="26" t="s">
        <v>21</v>
      </c>
      <c r="C33" s="26"/>
      <c r="D33" s="314">
        <f t="shared" ref="D33:G33" si="8">SUM(D28:D32)</f>
        <v>527883</v>
      </c>
      <c r="E33" s="314">
        <f t="shared" ref="E33" si="9">SUM(E28:E32)</f>
        <v>552617</v>
      </c>
      <c r="F33" s="11">
        <f t="shared" ref="F33" si="10">SUM(F28:F32)</f>
        <v>477702</v>
      </c>
      <c r="G33" s="11">
        <f t="shared" si="8"/>
        <v>497614</v>
      </c>
      <c r="H33" s="26"/>
      <c r="I33" s="38">
        <f>SUM(I28:I32)</f>
        <v>476513</v>
      </c>
      <c r="J33" s="11">
        <f>SUM(J28:J32)</f>
        <v>484100</v>
      </c>
      <c r="K33" s="11">
        <f>SUM(K28:K32)</f>
        <v>428414</v>
      </c>
      <c r="L33" s="11">
        <f>SUM(L28:L32)</f>
        <v>471638</v>
      </c>
      <c r="M33" s="15"/>
      <c r="N33" s="11">
        <f t="shared" ref="N33:Q33" si="11">SUM(N28:N32)</f>
        <v>415373</v>
      </c>
      <c r="O33" s="11">
        <f t="shared" si="11"/>
        <v>435690</v>
      </c>
      <c r="P33" s="11">
        <f t="shared" si="11"/>
        <v>379530</v>
      </c>
      <c r="Q33" s="11">
        <f t="shared" si="11"/>
        <v>398217</v>
      </c>
    </row>
    <row r="34" spans="2:17">
      <c r="B34" s="249"/>
      <c r="D34" s="311"/>
      <c r="E34" s="311"/>
      <c r="F34" s="7"/>
      <c r="G34" s="7"/>
      <c r="I34" s="33"/>
      <c r="J34" s="7"/>
      <c r="K34" s="7"/>
      <c r="L34" s="7"/>
      <c r="N34" s="7"/>
      <c r="O34" s="7"/>
      <c r="P34" s="7"/>
      <c r="Q34" s="7"/>
    </row>
    <row r="35" spans="2:17">
      <c r="B35" s="77" t="s">
        <v>22</v>
      </c>
      <c r="C35" s="27"/>
      <c r="D35" s="311"/>
      <c r="E35" s="311"/>
      <c r="F35" s="7"/>
      <c r="G35" s="7"/>
      <c r="H35" s="27"/>
      <c r="I35" s="33"/>
      <c r="J35" s="7"/>
      <c r="K35" s="7"/>
      <c r="L35" s="7"/>
      <c r="N35" s="7"/>
      <c r="O35" s="7"/>
      <c r="P35" s="7"/>
      <c r="Q35" s="7"/>
    </row>
    <row r="36" spans="2:17">
      <c r="B36" s="249" t="s">
        <v>128</v>
      </c>
      <c r="D36" s="311">
        <v>17849</v>
      </c>
      <c r="E36" s="311">
        <v>19109</v>
      </c>
      <c r="F36" s="7">
        <v>19144</v>
      </c>
      <c r="G36" s="7">
        <v>18389</v>
      </c>
      <c r="I36" s="33">
        <v>14247</v>
      </c>
      <c r="J36" s="7">
        <v>14339</v>
      </c>
      <c r="K36" s="7">
        <v>13433</v>
      </c>
      <c r="L36" s="7">
        <v>13834</v>
      </c>
      <c r="N36" s="7">
        <v>13727</v>
      </c>
      <c r="O36" s="7">
        <v>13057</v>
      </c>
      <c r="P36" s="7">
        <v>10362</v>
      </c>
      <c r="Q36" s="7">
        <v>10826</v>
      </c>
    </row>
    <row r="37" spans="2:17">
      <c r="B37" s="249" t="s">
        <v>23</v>
      </c>
      <c r="D37" s="311">
        <v>11608</v>
      </c>
      <c r="E37" s="311">
        <v>12232</v>
      </c>
      <c r="F37" s="7">
        <v>8950</v>
      </c>
      <c r="G37" s="7">
        <v>9518</v>
      </c>
      <c r="I37" s="33">
        <v>10086</v>
      </c>
      <c r="J37" s="7">
        <v>7122</v>
      </c>
      <c r="K37" s="7">
        <v>6197</v>
      </c>
      <c r="L37" s="7">
        <v>6538</v>
      </c>
      <c r="N37" s="7">
        <v>6878</v>
      </c>
      <c r="O37" s="7">
        <v>5323</v>
      </c>
      <c r="P37" s="7">
        <v>5561</v>
      </c>
      <c r="Q37" s="7">
        <v>5799</v>
      </c>
    </row>
    <row r="38" spans="2:17">
      <c r="B38" s="249" t="s">
        <v>24</v>
      </c>
      <c r="D38" s="311">
        <v>24509</v>
      </c>
      <c r="E38" s="311">
        <v>24429</v>
      </c>
      <c r="F38" s="7">
        <v>25042</v>
      </c>
      <c r="G38" s="7">
        <v>23458</v>
      </c>
      <c r="I38" s="33">
        <v>22074</v>
      </c>
      <c r="J38" s="7">
        <v>21001</v>
      </c>
      <c r="K38" s="7">
        <v>17180</v>
      </c>
      <c r="L38" s="7">
        <v>18171</v>
      </c>
      <c r="N38" s="7">
        <v>18478</v>
      </c>
      <c r="O38" s="7">
        <v>18584</v>
      </c>
      <c r="P38" s="7">
        <v>17125</v>
      </c>
      <c r="Q38" s="7">
        <v>17638</v>
      </c>
    </row>
    <row r="39" spans="2:17">
      <c r="B39" s="249" t="s">
        <v>25</v>
      </c>
      <c r="D39" s="311">
        <v>513750</v>
      </c>
      <c r="E39" s="311">
        <v>525000</v>
      </c>
      <c r="F39" s="7">
        <v>536250</v>
      </c>
      <c r="G39" s="7">
        <v>547500</v>
      </c>
      <c r="I39" s="33">
        <v>555000</v>
      </c>
      <c r="J39" s="7">
        <v>562500</v>
      </c>
      <c r="K39" s="7">
        <v>570000</v>
      </c>
      <c r="L39" s="7">
        <v>281285</v>
      </c>
      <c r="N39" s="7">
        <v>282033</v>
      </c>
      <c r="O39" s="7">
        <v>282781</v>
      </c>
      <c r="P39" s="7">
        <v>283529</v>
      </c>
      <c r="Q39" s="7">
        <v>284278</v>
      </c>
    </row>
    <row r="40" spans="2:17">
      <c r="B40" s="249" t="s">
        <v>50</v>
      </c>
      <c r="D40" s="311">
        <v>11830</v>
      </c>
      <c r="E40" s="311">
        <v>10824</v>
      </c>
      <c r="F40" s="7">
        <v>12218</v>
      </c>
      <c r="G40" s="7">
        <v>11399</v>
      </c>
      <c r="I40" s="33">
        <v>12653</v>
      </c>
      <c r="J40" s="7">
        <v>12140</v>
      </c>
      <c r="K40" s="7">
        <v>11644</v>
      </c>
      <c r="L40" s="7">
        <v>12240</v>
      </c>
      <c r="N40" s="7">
        <v>11466</v>
      </c>
      <c r="O40" s="7">
        <v>11613</v>
      </c>
      <c r="P40" s="7">
        <v>10704</v>
      </c>
      <c r="Q40" s="7">
        <v>11603</v>
      </c>
    </row>
    <row r="41" spans="2:17">
      <c r="B41" s="249" t="s">
        <v>26</v>
      </c>
      <c r="D41" s="311">
        <v>140508</v>
      </c>
      <c r="E41" s="311">
        <v>151643</v>
      </c>
      <c r="F41" s="7">
        <v>151888</v>
      </c>
      <c r="G41" s="7">
        <v>162056</v>
      </c>
      <c r="I41" s="33">
        <v>147623</v>
      </c>
      <c r="J41" s="7">
        <v>157697</v>
      </c>
      <c r="K41" s="7">
        <v>153424</v>
      </c>
      <c r="L41" s="7">
        <v>103310</v>
      </c>
      <c r="N41" s="7">
        <v>101434</v>
      </c>
      <c r="O41" s="7">
        <v>106963</v>
      </c>
      <c r="P41" s="7">
        <v>96030</v>
      </c>
      <c r="Q41" s="7">
        <v>84573</v>
      </c>
    </row>
    <row r="42" spans="2:17">
      <c r="B42" s="249" t="s">
        <v>53</v>
      </c>
      <c r="D42" s="311">
        <v>69672</v>
      </c>
      <c r="E42" s="311">
        <v>71972</v>
      </c>
      <c r="F42" s="7">
        <v>75672</v>
      </c>
      <c r="G42" s="7">
        <v>77676</v>
      </c>
      <c r="I42" s="33">
        <v>26705</v>
      </c>
      <c r="J42" s="7">
        <v>34849</v>
      </c>
      <c r="K42" s="7">
        <v>53877</v>
      </c>
      <c r="L42" s="7">
        <v>54850</v>
      </c>
      <c r="N42" s="7">
        <v>43529</v>
      </c>
      <c r="O42" s="7">
        <v>43406</v>
      </c>
      <c r="P42" s="7">
        <v>28057</v>
      </c>
      <c r="Q42" s="7">
        <v>3274</v>
      </c>
    </row>
    <row r="43" spans="2:17">
      <c r="B43" s="26" t="s">
        <v>27</v>
      </c>
      <c r="C43" s="26"/>
      <c r="D43" s="326">
        <f t="shared" ref="D43:G43" si="12">SUM(D36:D42)</f>
        <v>789726</v>
      </c>
      <c r="E43" s="326">
        <f t="shared" ref="E43" si="13">SUM(E36:E42)</f>
        <v>815209</v>
      </c>
      <c r="F43" s="53">
        <f t="shared" ref="F43" si="14">SUM(F36:F42)</f>
        <v>829164</v>
      </c>
      <c r="G43" s="53">
        <f t="shared" si="12"/>
        <v>849996</v>
      </c>
      <c r="H43" s="26"/>
      <c r="I43" s="164">
        <f>SUM(I36:I42)</f>
        <v>788388</v>
      </c>
      <c r="J43" s="53">
        <f>SUM(J36:J42)</f>
        <v>809648</v>
      </c>
      <c r="K43" s="53">
        <f>SUM(K36:K42)</f>
        <v>825755</v>
      </c>
      <c r="L43" s="53">
        <f>SUM(L36:L42)</f>
        <v>490228</v>
      </c>
      <c r="M43" s="20"/>
      <c r="N43" s="53">
        <f t="shared" ref="N43:Q43" si="15">SUM(N36:N42)</f>
        <v>477545</v>
      </c>
      <c r="O43" s="53">
        <f t="shared" si="15"/>
        <v>481727</v>
      </c>
      <c r="P43" s="53">
        <f t="shared" si="15"/>
        <v>451368</v>
      </c>
      <c r="Q43" s="53">
        <f t="shared" si="15"/>
        <v>417991</v>
      </c>
    </row>
    <row r="44" spans="2:17">
      <c r="B44" s="249"/>
      <c r="D44" s="311"/>
      <c r="E44" s="311"/>
      <c r="F44" s="7"/>
      <c r="G44" s="7"/>
      <c r="I44" s="33"/>
      <c r="J44" s="7"/>
      <c r="K44" s="7"/>
      <c r="L44" s="7"/>
      <c r="N44" s="7"/>
      <c r="O44" s="7"/>
      <c r="P44" s="7"/>
      <c r="Q44" s="7"/>
    </row>
    <row r="45" spans="2:17">
      <c r="B45" s="26" t="s">
        <v>134</v>
      </c>
      <c r="D45" s="311">
        <v>0</v>
      </c>
      <c r="E45" s="311">
        <v>0</v>
      </c>
      <c r="F45" s="7">
        <v>0</v>
      </c>
      <c r="G45" s="7">
        <v>0</v>
      </c>
      <c r="I45" s="33">
        <v>0</v>
      </c>
      <c r="J45" s="7">
        <v>0</v>
      </c>
      <c r="K45" s="7">
        <v>0</v>
      </c>
      <c r="L45" s="7">
        <v>0</v>
      </c>
      <c r="N45" s="7">
        <v>0</v>
      </c>
      <c r="O45" s="7">
        <v>0</v>
      </c>
      <c r="P45" s="7">
        <v>0</v>
      </c>
      <c r="Q45" s="7">
        <v>0</v>
      </c>
    </row>
    <row r="46" spans="2:17">
      <c r="B46" s="249"/>
      <c r="D46" s="311"/>
      <c r="E46" s="311"/>
      <c r="F46" s="7"/>
      <c r="G46" s="7"/>
      <c r="I46" s="33"/>
      <c r="J46" s="7"/>
      <c r="K46" s="7"/>
      <c r="L46" s="7"/>
      <c r="N46" s="7"/>
      <c r="O46" s="7"/>
      <c r="P46" s="7"/>
      <c r="Q46" s="7"/>
    </row>
    <row r="47" spans="2:17">
      <c r="B47" s="77" t="s">
        <v>54</v>
      </c>
      <c r="D47" s="311"/>
      <c r="E47" s="311"/>
      <c r="F47" s="7"/>
      <c r="G47" s="7"/>
      <c r="I47" s="33"/>
      <c r="J47" s="7"/>
      <c r="K47" s="7"/>
      <c r="L47" s="7"/>
      <c r="N47" s="7"/>
      <c r="O47" s="7"/>
      <c r="P47" s="7"/>
      <c r="Q47" s="7"/>
    </row>
    <row r="48" spans="2:17">
      <c r="B48" s="249" t="s">
        <v>129</v>
      </c>
      <c r="D48" s="311">
        <v>651642</v>
      </c>
      <c r="E48" s="311">
        <v>643296</v>
      </c>
      <c r="F48" s="7">
        <v>641684</v>
      </c>
      <c r="G48" s="7">
        <v>639719</v>
      </c>
      <c r="I48" s="33">
        <v>635321</v>
      </c>
      <c r="J48" s="7">
        <v>632855</v>
      </c>
      <c r="K48" s="7">
        <v>625357</v>
      </c>
      <c r="L48" s="7">
        <v>622337</v>
      </c>
      <c r="N48" s="7">
        <v>614279</v>
      </c>
      <c r="O48" s="7">
        <v>612445</v>
      </c>
      <c r="P48" s="7">
        <v>607414</v>
      </c>
      <c r="Q48" s="7">
        <v>606363</v>
      </c>
    </row>
    <row r="49" spans="2:17">
      <c r="B49" s="249" t="s">
        <v>28</v>
      </c>
      <c r="D49" s="311">
        <v>101865</v>
      </c>
      <c r="E49" s="311">
        <v>96159</v>
      </c>
      <c r="F49" s="7">
        <v>92463</v>
      </c>
      <c r="G49" s="7">
        <v>98475</v>
      </c>
      <c r="I49" s="33">
        <v>95026</v>
      </c>
      <c r="J49" s="7">
        <v>90352</v>
      </c>
      <c r="K49" s="7">
        <v>83008</v>
      </c>
      <c r="L49" s="7">
        <v>79454</v>
      </c>
      <c r="N49" s="7">
        <v>74301</v>
      </c>
      <c r="O49" s="7">
        <v>71174</v>
      </c>
      <c r="P49" s="7">
        <v>67110</v>
      </c>
      <c r="Q49" s="7">
        <v>64278</v>
      </c>
    </row>
    <row r="50" spans="2:17">
      <c r="B50" s="249" t="s">
        <v>29</v>
      </c>
      <c r="D50" s="311">
        <v>39890</v>
      </c>
      <c r="E50" s="311">
        <v>38699</v>
      </c>
      <c r="F50" s="7">
        <v>42661</v>
      </c>
      <c r="G50" s="7">
        <v>45723</v>
      </c>
      <c r="I50" s="33">
        <v>44364</v>
      </c>
      <c r="J50" s="7">
        <v>45489</v>
      </c>
      <c r="K50" s="7">
        <v>46222</v>
      </c>
      <c r="L50" s="7">
        <v>44102</v>
      </c>
      <c r="N50" s="7">
        <v>60470</v>
      </c>
      <c r="O50" s="7">
        <v>59154</v>
      </c>
      <c r="P50" s="7">
        <v>54256</v>
      </c>
      <c r="Q50" s="7">
        <v>51612</v>
      </c>
    </row>
    <row r="51" spans="2:17">
      <c r="B51" s="249" t="s">
        <v>55</v>
      </c>
      <c r="D51" s="311">
        <v>572885</v>
      </c>
      <c r="E51" s="325">
        <v>548416</v>
      </c>
      <c r="F51" s="7">
        <v>522605</v>
      </c>
      <c r="G51" s="7">
        <v>461497</v>
      </c>
      <c r="I51" s="165">
        <v>442068</v>
      </c>
      <c r="J51" s="19">
        <v>434097</v>
      </c>
      <c r="K51" s="19">
        <v>399323</v>
      </c>
      <c r="L51" s="7">
        <v>351880</v>
      </c>
      <c r="N51" s="19">
        <v>316894</v>
      </c>
      <c r="O51" s="7">
        <v>288302</v>
      </c>
      <c r="P51" s="7">
        <v>252472</v>
      </c>
      <c r="Q51" s="7">
        <v>215362</v>
      </c>
    </row>
    <row r="52" spans="2:17">
      <c r="B52" s="249" t="s">
        <v>56</v>
      </c>
      <c r="D52" s="316">
        <v>-29074</v>
      </c>
      <c r="E52" s="316">
        <v>-29074</v>
      </c>
      <c r="F52" s="9">
        <v>-29074</v>
      </c>
      <c r="G52" s="9">
        <v>-37387</v>
      </c>
      <c r="I52" s="34">
        <v>-37387</v>
      </c>
      <c r="J52" s="9">
        <v>-26499</v>
      </c>
      <c r="K52" s="9">
        <v>-26499</v>
      </c>
      <c r="L52" s="9">
        <v>-26499</v>
      </c>
      <c r="N52" s="9">
        <v>-26499</v>
      </c>
      <c r="O52" s="9">
        <v>-26499</v>
      </c>
      <c r="P52" s="9">
        <v>-26499</v>
      </c>
      <c r="Q52" s="9">
        <v>-14000</v>
      </c>
    </row>
    <row r="53" spans="2:17">
      <c r="B53" s="26" t="s">
        <v>30</v>
      </c>
      <c r="C53" s="26"/>
      <c r="D53" s="327">
        <f t="shared" ref="D53:G53" si="16">SUM(D48:D52)</f>
        <v>1337208</v>
      </c>
      <c r="E53" s="327">
        <f t="shared" ref="E53" si="17">SUM(E48:E52)</f>
        <v>1297496</v>
      </c>
      <c r="F53" s="11">
        <f t="shared" ref="F53" si="18">SUM(F48:F52)</f>
        <v>1270339</v>
      </c>
      <c r="G53" s="11">
        <f t="shared" si="16"/>
        <v>1208027</v>
      </c>
      <c r="H53" s="26"/>
      <c r="I53" s="38">
        <f>SUM(I48:I52)</f>
        <v>1179392</v>
      </c>
      <c r="J53" s="11">
        <f>SUM(J48:J52)</f>
        <v>1176294</v>
      </c>
      <c r="K53" s="11">
        <f>SUM(K48:K52)</f>
        <v>1127411</v>
      </c>
      <c r="L53" s="11">
        <f>SUM(L48:L52)</f>
        <v>1071274</v>
      </c>
      <c r="N53" s="11">
        <f t="shared" ref="N53:Q53" si="19">SUM(N48:N52)</f>
        <v>1039445</v>
      </c>
      <c r="O53" s="11">
        <f t="shared" si="19"/>
        <v>1004576</v>
      </c>
      <c r="P53" s="11">
        <f t="shared" si="19"/>
        <v>954753</v>
      </c>
      <c r="Q53" s="11">
        <f t="shared" si="19"/>
        <v>923615</v>
      </c>
    </row>
    <row r="54" spans="2:17" ht="12" thickBot="1">
      <c r="B54" s="26" t="s">
        <v>31</v>
      </c>
      <c r="C54" s="26"/>
      <c r="D54" s="328">
        <f>D33+D43+D53+D45</f>
        <v>2654817</v>
      </c>
      <c r="E54" s="328">
        <f>E33+E43+E53+E45</f>
        <v>2665322</v>
      </c>
      <c r="F54" s="12">
        <f>F33+F43+F53+F45</f>
        <v>2577205</v>
      </c>
      <c r="G54" s="12">
        <f>G33+G43+G53+G45</f>
        <v>2555637</v>
      </c>
      <c r="H54" s="26"/>
      <c r="I54" s="41">
        <f>I33+I43+I53+I45</f>
        <v>2444293</v>
      </c>
      <c r="J54" s="12">
        <f>J33+J43+J53+J45</f>
        <v>2470042</v>
      </c>
      <c r="K54" s="12">
        <f>K33+K43+K53+K45</f>
        <v>2381580</v>
      </c>
      <c r="L54" s="12">
        <f>L33+L43+L53+L45</f>
        <v>2033140</v>
      </c>
      <c r="M54" s="15"/>
      <c r="N54" s="12">
        <f>N33+N43+N53+N45</f>
        <v>1932363</v>
      </c>
      <c r="O54" s="12">
        <f>O33+O43+O53+O45</f>
        <v>1921993</v>
      </c>
      <c r="P54" s="12">
        <f>P33+P43+P53+P45</f>
        <v>1785651</v>
      </c>
      <c r="Q54" s="12">
        <f>Q33+Q43+Q53+Q45</f>
        <v>1739823</v>
      </c>
    </row>
    <row r="55" spans="2:17" ht="12.45" thickTop="1" thickBot="1">
      <c r="B55" s="249"/>
      <c r="D55" s="329"/>
      <c r="E55" s="329"/>
      <c r="F55" s="13"/>
      <c r="G55" s="13"/>
      <c r="I55" s="42"/>
      <c r="J55" s="13"/>
      <c r="K55" s="13"/>
      <c r="L55" s="13"/>
      <c r="N55" s="13"/>
      <c r="O55" s="13"/>
      <c r="P55" s="13"/>
      <c r="Q55" s="13"/>
    </row>
    <row r="56" spans="2:17">
      <c r="B56" s="249"/>
      <c r="D56" s="237"/>
      <c r="E56" s="237"/>
    </row>
    <row r="57" spans="2:17">
      <c r="B57" s="249"/>
    </row>
    <row r="58" spans="2:17">
      <c r="B58" s="249"/>
    </row>
    <row r="59" spans="2:17">
      <c r="B59" s="249"/>
    </row>
    <row r="60" spans="2:17">
      <c r="B60" s="249"/>
    </row>
    <row r="61" spans="2:17">
      <c r="B61" s="249"/>
    </row>
    <row r="62" spans="2:17">
      <c r="B62" s="249"/>
    </row>
    <row r="63" spans="2:17">
      <c r="B63" s="249"/>
    </row>
    <row r="64" spans="2:17">
      <c r="B64" s="249"/>
    </row>
    <row r="65" spans="2:2">
      <c r="B65" s="249"/>
    </row>
    <row r="66" spans="2:2">
      <c r="B66" s="249"/>
    </row>
    <row r="67" spans="2:2">
      <c r="B67" s="249"/>
    </row>
    <row r="68" spans="2:2">
      <c r="B68" s="249"/>
    </row>
    <row r="69" spans="2:2">
      <c r="B69" s="249"/>
    </row>
    <row r="70" spans="2:2">
      <c r="B70" s="249"/>
    </row>
  </sheetData>
  <sheetProtection selectLockedCells="1"/>
  <mergeCells count="3">
    <mergeCell ref="I6:L6"/>
    <mergeCell ref="N6:Q6"/>
    <mergeCell ref="D6:G6"/>
  </mergeCells>
  <pageMargins left="0.7" right="0.7" top="0.75" bottom="0.75" header="0.3" footer="0.3"/>
  <pageSetup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zoomScaleNormal="100" workbookViewId="0">
      <pane xSplit="3" ySplit="7" topLeftCell="D8" activePane="bottomRight" state="frozen"/>
      <selection pane="topRight" activeCell="D1" sqref="D1"/>
      <selection pane="bottomLeft" activeCell="A8" sqref="A8"/>
      <selection pane="bottomRight" activeCell="B4" sqref="B4"/>
    </sheetView>
  </sheetViews>
  <sheetFormatPr defaultRowHeight="12.45"/>
  <cols>
    <col min="1" max="1" width="4.15234375" customWidth="1"/>
    <col min="2" max="2" width="48" customWidth="1"/>
    <col min="3" max="3" width="2.3828125" customWidth="1"/>
    <col min="4" max="7" width="12.15234375" style="183" customWidth="1"/>
    <col min="8" max="8" width="2.3828125" customWidth="1"/>
    <col min="9" max="9" width="10.15234375" customWidth="1"/>
    <col min="10" max="11" width="12.84375" bestFit="1" customWidth="1"/>
    <col min="12" max="12" width="13.15234375" customWidth="1"/>
    <col min="13" max="13" width="1.84375" customWidth="1"/>
    <col min="14" max="17" width="12.15234375" customWidth="1"/>
    <col min="18" max="18" width="1.3828125" customWidth="1"/>
  </cols>
  <sheetData>
    <row r="1" spans="1:17" s="2" customFormat="1">
      <c r="B1" s="10" t="s">
        <v>0</v>
      </c>
      <c r="D1" s="308"/>
      <c r="E1" s="308"/>
      <c r="F1" s="308"/>
      <c r="G1" s="308"/>
    </row>
    <row r="2" spans="1:17" s="2" customFormat="1">
      <c r="B2" s="10" t="s">
        <v>261</v>
      </c>
      <c r="D2" s="308"/>
      <c r="E2" s="308"/>
      <c r="F2" s="308"/>
      <c r="G2" s="308"/>
      <c r="J2" s="152"/>
      <c r="K2" s="152"/>
    </row>
    <row r="3" spans="1:17" s="2" customFormat="1">
      <c r="B3" s="75" t="s">
        <v>7</v>
      </c>
      <c r="D3" s="308"/>
      <c r="E3" s="308"/>
      <c r="F3" s="308"/>
      <c r="G3" s="308"/>
      <c r="J3" s="153"/>
      <c r="K3" s="153"/>
    </row>
    <row r="4" spans="1:17" s="2" customFormat="1">
      <c r="D4" s="308"/>
      <c r="E4" s="308"/>
      <c r="F4" s="308"/>
      <c r="G4" s="308"/>
      <c r="J4" s="152"/>
      <c r="K4" s="152"/>
      <c r="L4" s="154"/>
    </row>
    <row r="5" spans="1:17" s="2" customFormat="1">
      <c r="D5" s="308"/>
      <c r="E5" s="308"/>
      <c r="F5" s="308"/>
      <c r="G5" s="308"/>
      <c r="J5" s="17"/>
      <c r="K5" s="17"/>
    </row>
    <row r="6" spans="1:17" s="2" customFormat="1" ht="12.75" customHeight="1">
      <c r="A6" s="1"/>
      <c r="B6" s="22" t="s">
        <v>46</v>
      </c>
      <c r="C6" s="24"/>
      <c r="D6" s="372" t="s">
        <v>199</v>
      </c>
      <c r="E6" s="372"/>
      <c r="F6" s="372"/>
      <c r="G6" s="372"/>
      <c r="H6" s="24"/>
      <c r="I6" s="370" t="s">
        <v>44</v>
      </c>
      <c r="J6" s="371"/>
      <c r="K6" s="371"/>
      <c r="L6" s="371"/>
      <c r="M6" s="18"/>
      <c r="N6" s="369" t="s">
        <v>45</v>
      </c>
      <c r="O6" s="369"/>
      <c r="P6" s="369"/>
      <c r="Q6" s="369"/>
    </row>
    <row r="7" spans="1:17" s="2" customFormat="1" ht="12" thickBot="1">
      <c r="A7" s="1"/>
      <c r="C7" s="249"/>
      <c r="D7" s="309" t="s">
        <v>234</v>
      </c>
      <c r="E7" s="309" t="s">
        <v>217</v>
      </c>
      <c r="F7" s="309" t="s">
        <v>212</v>
      </c>
      <c r="G7" s="309" t="s">
        <v>200</v>
      </c>
      <c r="H7" s="249"/>
      <c r="I7" s="163" t="s">
        <v>195</v>
      </c>
      <c r="J7" s="14" t="s">
        <v>176</v>
      </c>
      <c r="K7" s="14" t="s">
        <v>1</v>
      </c>
      <c r="L7" s="14" t="s">
        <v>2</v>
      </c>
      <c r="M7" s="4"/>
      <c r="N7" s="14" t="s">
        <v>3</v>
      </c>
      <c r="O7" s="14" t="s">
        <v>4</v>
      </c>
      <c r="P7" s="14" t="s">
        <v>5</v>
      </c>
      <c r="Q7" s="14" t="s">
        <v>6</v>
      </c>
    </row>
    <row r="8" spans="1:17" s="2" customFormat="1" ht="11.6">
      <c r="A8" s="1"/>
      <c r="B8" s="155" t="s">
        <v>122</v>
      </c>
      <c r="C8" s="156"/>
      <c r="D8" s="310"/>
      <c r="E8" s="310"/>
      <c r="F8" s="310"/>
      <c r="G8" s="310"/>
      <c r="H8" s="156"/>
      <c r="I8" s="31"/>
      <c r="J8" s="31"/>
      <c r="K8" s="31"/>
      <c r="L8" s="31"/>
      <c r="M8" s="32"/>
      <c r="N8" s="31"/>
      <c r="O8" s="31"/>
      <c r="P8" s="31"/>
      <c r="Q8" s="31"/>
    </row>
    <row r="9" spans="1:17" s="2" customFormat="1" ht="11.6">
      <c r="A9" s="1"/>
      <c r="B9" s="249" t="s">
        <v>32</v>
      </c>
      <c r="C9" s="249"/>
      <c r="D9" s="311">
        <v>78782</v>
      </c>
      <c r="E9" s="311">
        <v>69035</v>
      </c>
      <c r="F9" s="311">
        <v>76125</v>
      </c>
      <c r="G9" s="311">
        <v>55656</v>
      </c>
      <c r="H9" s="249"/>
      <c r="I9" s="33">
        <v>78031</v>
      </c>
      <c r="J9" s="33">
        <v>60957</v>
      </c>
      <c r="K9" s="33">
        <v>89703</v>
      </c>
      <c r="L9" s="33">
        <v>65028</v>
      </c>
      <c r="M9" s="21"/>
      <c r="N9" s="33">
        <v>79558</v>
      </c>
      <c r="O9" s="33">
        <v>67794</v>
      </c>
      <c r="P9" s="33">
        <v>79204</v>
      </c>
      <c r="Q9" s="33">
        <v>42646</v>
      </c>
    </row>
    <row r="10" spans="1:17" s="2" customFormat="1" ht="11.6">
      <c r="A10" s="1"/>
      <c r="B10" s="184" t="s">
        <v>202</v>
      </c>
      <c r="C10" s="249"/>
      <c r="D10" s="311">
        <v>41890</v>
      </c>
      <c r="E10" s="311">
        <v>43194</v>
      </c>
      <c r="F10" s="311">
        <v>44842</v>
      </c>
      <c r="G10" s="311">
        <v>43873</v>
      </c>
      <c r="H10" s="249"/>
      <c r="I10" s="188" t="s">
        <v>204</v>
      </c>
      <c r="J10" s="188" t="s">
        <v>204</v>
      </c>
      <c r="K10" s="188" t="s">
        <v>204</v>
      </c>
      <c r="L10" s="188" t="s">
        <v>204</v>
      </c>
      <c r="M10" s="189"/>
      <c r="N10" s="188" t="s">
        <v>204</v>
      </c>
      <c r="O10" s="188" t="s">
        <v>204</v>
      </c>
      <c r="P10" s="188" t="s">
        <v>204</v>
      </c>
      <c r="Q10" s="188" t="s">
        <v>204</v>
      </c>
    </row>
    <row r="11" spans="1:17" s="2" customFormat="1" ht="11.6">
      <c r="A11" s="1"/>
      <c r="B11" s="249" t="s">
        <v>33</v>
      </c>
      <c r="C11" s="249"/>
      <c r="D11" s="311">
        <v>164889</v>
      </c>
      <c r="E11" s="311">
        <v>166573</v>
      </c>
      <c r="F11" s="311">
        <v>164658</v>
      </c>
      <c r="G11" s="311">
        <v>162096</v>
      </c>
      <c r="H11" s="249"/>
      <c r="I11" s="33">
        <v>163128</v>
      </c>
      <c r="J11" s="33">
        <v>166057</v>
      </c>
      <c r="K11" s="33">
        <v>165386</v>
      </c>
      <c r="L11" s="33">
        <v>161997</v>
      </c>
      <c r="M11" s="21"/>
      <c r="N11" s="33">
        <v>150956</v>
      </c>
      <c r="O11" s="33">
        <v>143126</v>
      </c>
      <c r="P11" s="33">
        <v>136702</v>
      </c>
      <c r="Q11" s="33">
        <v>129757</v>
      </c>
    </row>
    <row r="12" spans="1:17" s="2" customFormat="1" ht="11.6">
      <c r="A12" s="1"/>
      <c r="B12" s="249" t="s">
        <v>203</v>
      </c>
      <c r="C12" s="249"/>
      <c r="D12" s="311">
        <v>61706</v>
      </c>
      <c r="E12" s="311">
        <v>58893</v>
      </c>
      <c r="F12" s="311">
        <v>66555</v>
      </c>
      <c r="G12" s="311">
        <v>64569</v>
      </c>
      <c r="H12" s="249"/>
      <c r="I12" s="34">
        <v>64465</v>
      </c>
      <c r="J12" s="34">
        <v>65333</v>
      </c>
      <c r="K12" s="34">
        <v>66367</v>
      </c>
      <c r="L12" s="34">
        <v>61021</v>
      </c>
      <c r="M12" s="21"/>
      <c r="N12" s="34">
        <v>54939</v>
      </c>
      <c r="O12" s="34">
        <v>52037</v>
      </c>
      <c r="P12" s="34">
        <v>51582</v>
      </c>
      <c r="Q12" s="34">
        <v>45002</v>
      </c>
    </row>
    <row r="13" spans="1:17" s="2" customFormat="1" ht="11.6">
      <c r="A13" s="1"/>
      <c r="B13" s="26" t="s">
        <v>121</v>
      </c>
      <c r="C13" s="26"/>
      <c r="D13" s="312">
        <f>SUM(D9:D12)</f>
        <v>347267</v>
      </c>
      <c r="E13" s="312">
        <f>SUM(E9:E12)</f>
        <v>337695</v>
      </c>
      <c r="F13" s="312">
        <f>SUM(F9:F12)</f>
        <v>352180</v>
      </c>
      <c r="G13" s="312">
        <f>SUM(G9:G12)</f>
        <v>326194</v>
      </c>
      <c r="H13" s="26"/>
      <c r="I13" s="35">
        <f>SUM(I9:I12)</f>
        <v>305624</v>
      </c>
      <c r="J13" s="35">
        <f>SUM(J9:J12)</f>
        <v>292347</v>
      </c>
      <c r="K13" s="35">
        <f>SUM(K9:K12)</f>
        <v>321456</v>
      </c>
      <c r="L13" s="35">
        <f>SUM(L9:L12)</f>
        <v>288046</v>
      </c>
      <c r="M13" s="36"/>
      <c r="N13" s="35">
        <f t="shared" ref="N13:Q13" si="0">SUM(N9:N12)</f>
        <v>285453</v>
      </c>
      <c r="O13" s="35">
        <f t="shared" si="0"/>
        <v>262957</v>
      </c>
      <c r="P13" s="35">
        <f t="shared" si="0"/>
        <v>267488</v>
      </c>
      <c r="Q13" s="35">
        <f t="shared" si="0"/>
        <v>217405</v>
      </c>
    </row>
    <row r="14" spans="1:17" s="2" customFormat="1" ht="11.6">
      <c r="A14" s="1"/>
      <c r="B14" s="249"/>
      <c r="C14" s="249"/>
      <c r="D14" s="311"/>
      <c r="E14" s="311"/>
      <c r="F14" s="311"/>
      <c r="G14" s="311"/>
      <c r="H14" s="249"/>
      <c r="I14" s="33"/>
      <c r="J14" s="33"/>
      <c r="K14" s="33"/>
      <c r="L14" s="33"/>
      <c r="M14" s="21"/>
      <c r="N14" s="33"/>
      <c r="O14" s="33"/>
      <c r="P14" s="33"/>
      <c r="Q14" s="33"/>
    </row>
    <row r="15" spans="1:17" s="2" customFormat="1" ht="11.6">
      <c r="A15" s="1"/>
      <c r="B15" s="155" t="s">
        <v>120</v>
      </c>
      <c r="C15" s="156"/>
      <c r="D15" s="311"/>
      <c r="E15" s="311"/>
      <c r="F15" s="311"/>
      <c r="G15" s="311"/>
      <c r="H15" s="156"/>
      <c r="I15" s="33"/>
      <c r="J15" s="33"/>
      <c r="K15" s="33"/>
      <c r="L15" s="33"/>
      <c r="M15" s="21"/>
      <c r="N15" s="33"/>
      <c r="O15" s="33"/>
      <c r="P15" s="33"/>
      <c r="Q15" s="33"/>
    </row>
    <row r="16" spans="1:17" s="2" customFormat="1" ht="11.6">
      <c r="A16" s="1"/>
      <c r="B16" s="249" t="s">
        <v>32</v>
      </c>
      <c r="C16" s="249"/>
      <c r="D16" s="311">
        <v>3529</v>
      </c>
      <c r="E16" s="311">
        <v>3079</v>
      </c>
      <c r="F16" s="311">
        <v>5331</v>
      </c>
      <c r="G16" s="311">
        <v>4168</v>
      </c>
      <c r="H16" s="249"/>
      <c r="I16" s="33">
        <v>4116</v>
      </c>
      <c r="J16" s="33">
        <v>4549</v>
      </c>
      <c r="K16" s="33">
        <v>5370</v>
      </c>
      <c r="L16" s="33">
        <v>3998</v>
      </c>
      <c r="M16" s="21"/>
      <c r="N16" s="33">
        <v>5547</v>
      </c>
      <c r="O16" s="33">
        <v>3772</v>
      </c>
      <c r="P16" s="33">
        <v>5463</v>
      </c>
      <c r="Q16" s="33">
        <v>3502</v>
      </c>
    </row>
    <row r="17" spans="1:17" s="2" customFormat="1" ht="11.6">
      <c r="A17" s="1"/>
      <c r="B17" s="184" t="s">
        <v>202</v>
      </c>
      <c r="C17" s="249"/>
      <c r="D17" s="311">
        <v>17696</v>
      </c>
      <c r="E17" s="311">
        <v>18741</v>
      </c>
      <c r="F17" s="311">
        <v>17946</v>
      </c>
      <c r="G17" s="311">
        <v>17982</v>
      </c>
      <c r="H17" s="249"/>
      <c r="I17" s="188" t="s">
        <v>204</v>
      </c>
      <c r="J17" s="188" t="s">
        <v>204</v>
      </c>
      <c r="K17" s="188" t="s">
        <v>204</v>
      </c>
      <c r="L17" s="188" t="s">
        <v>204</v>
      </c>
      <c r="M17" s="189"/>
      <c r="N17" s="188" t="s">
        <v>204</v>
      </c>
      <c r="O17" s="188" t="s">
        <v>204</v>
      </c>
      <c r="P17" s="188" t="s">
        <v>204</v>
      </c>
      <c r="Q17" s="188" t="s">
        <v>204</v>
      </c>
    </row>
    <row r="18" spans="1:17" s="2" customFormat="1" ht="11.6">
      <c r="A18" s="1"/>
      <c r="B18" s="249" t="s">
        <v>33</v>
      </c>
      <c r="C18" s="249"/>
      <c r="D18" s="311">
        <v>25351</v>
      </c>
      <c r="E18" s="311">
        <v>27497</v>
      </c>
      <c r="F18" s="311">
        <v>28277</v>
      </c>
      <c r="G18" s="311">
        <v>25823</v>
      </c>
      <c r="H18" s="249"/>
      <c r="I18" s="33">
        <v>27780</v>
      </c>
      <c r="J18" s="33">
        <v>27987</v>
      </c>
      <c r="K18" s="33">
        <v>28468</v>
      </c>
      <c r="L18" s="33">
        <v>26269</v>
      </c>
      <c r="M18" s="21"/>
      <c r="N18" s="33">
        <v>23237</v>
      </c>
      <c r="O18" s="33">
        <v>22699</v>
      </c>
      <c r="P18" s="33">
        <v>21542</v>
      </c>
      <c r="Q18" s="33">
        <v>19356</v>
      </c>
    </row>
    <row r="19" spans="1:17" s="2" customFormat="1" ht="11.6">
      <c r="A19" s="1"/>
      <c r="B19" s="249" t="s">
        <v>203</v>
      </c>
      <c r="C19" s="249"/>
      <c r="D19" s="311">
        <v>47879</v>
      </c>
      <c r="E19" s="311">
        <v>49701</v>
      </c>
      <c r="F19" s="311">
        <v>49242</v>
      </c>
      <c r="G19" s="311">
        <v>50052</v>
      </c>
      <c r="H19" s="249"/>
      <c r="I19" s="33">
        <v>51358</v>
      </c>
      <c r="J19" s="33">
        <v>52596</v>
      </c>
      <c r="K19" s="33">
        <v>50604</v>
      </c>
      <c r="L19" s="33">
        <v>50351</v>
      </c>
      <c r="M19" s="21"/>
      <c r="N19" s="33">
        <v>47753</v>
      </c>
      <c r="O19" s="33">
        <v>43830</v>
      </c>
      <c r="P19" s="33">
        <v>41158</v>
      </c>
      <c r="Q19" s="33">
        <v>35113</v>
      </c>
    </row>
    <row r="20" spans="1:17" s="2" customFormat="1" ht="11.6">
      <c r="A20" s="1"/>
      <c r="B20" s="249" t="s">
        <v>57</v>
      </c>
      <c r="C20" s="249"/>
      <c r="D20" s="311">
        <v>23579</v>
      </c>
      <c r="E20" s="311">
        <v>23058</v>
      </c>
      <c r="F20" s="311">
        <v>23191</v>
      </c>
      <c r="G20" s="311">
        <v>23782</v>
      </c>
      <c r="H20" s="249"/>
      <c r="I20" s="34">
        <v>21265</v>
      </c>
      <c r="J20" s="33">
        <v>21264</v>
      </c>
      <c r="K20" s="33">
        <v>21253</v>
      </c>
      <c r="L20" s="33">
        <v>20790</v>
      </c>
      <c r="M20" s="21"/>
      <c r="N20" s="33">
        <v>18524</v>
      </c>
      <c r="O20" s="33">
        <v>17677</v>
      </c>
      <c r="P20" s="33">
        <v>16420</v>
      </c>
      <c r="Q20" s="33">
        <v>15427</v>
      </c>
    </row>
    <row r="21" spans="1:17" s="2" customFormat="1" ht="11.6">
      <c r="A21" s="1"/>
      <c r="B21" s="26" t="s">
        <v>58</v>
      </c>
      <c r="C21" s="26"/>
      <c r="D21" s="312">
        <f>SUM(D16:D20)</f>
        <v>118034</v>
      </c>
      <c r="E21" s="312">
        <f>SUM(E16:E20)</f>
        <v>122076</v>
      </c>
      <c r="F21" s="312">
        <f>SUM(F16:F20)</f>
        <v>123987</v>
      </c>
      <c r="G21" s="312">
        <f>SUM(G16:G20)</f>
        <v>121807</v>
      </c>
      <c r="H21" s="26"/>
      <c r="I21" s="35">
        <f>SUM(I16:I20)</f>
        <v>104519</v>
      </c>
      <c r="J21" s="35">
        <f>SUM(J16:J20)</f>
        <v>106396</v>
      </c>
      <c r="K21" s="35">
        <f>SUM(K16:K20)</f>
        <v>105695</v>
      </c>
      <c r="L21" s="35">
        <f>SUM(L16:L20)</f>
        <v>101408</v>
      </c>
      <c r="M21" s="36"/>
      <c r="N21" s="35">
        <f t="shared" ref="N21:Q21" si="1">SUM(N16:N20)</f>
        <v>95061</v>
      </c>
      <c r="O21" s="35">
        <f t="shared" si="1"/>
        <v>87978</v>
      </c>
      <c r="P21" s="35">
        <f t="shared" si="1"/>
        <v>84583</v>
      </c>
      <c r="Q21" s="35">
        <f t="shared" si="1"/>
        <v>73398</v>
      </c>
    </row>
    <row r="22" spans="1:17" s="2" customFormat="1" ht="11.6">
      <c r="A22" s="1"/>
      <c r="B22" s="249"/>
      <c r="C22" s="249"/>
      <c r="D22" s="311"/>
      <c r="E22" s="311"/>
      <c r="F22" s="311"/>
      <c r="G22" s="311"/>
      <c r="H22" s="249"/>
      <c r="I22" s="33"/>
      <c r="J22" s="33"/>
      <c r="K22" s="33"/>
      <c r="L22" s="33"/>
      <c r="M22" s="21"/>
      <c r="N22" s="33"/>
      <c r="O22" s="33"/>
      <c r="P22" s="33"/>
      <c r="Q22" s="33"/>
    </row>
    <row r="23" spans="1:17" s="16" customFormat="1" ht="11.6">
      <c r="A23" s="1"/>
      <c r="B23" s="26" t="s">
        <v>47</v>
      </c>
      <c r="C23" s="26"/>
      <c r="D23" s="313">
        <f>D13-D21</f>
        <v>229233</v>
      </c>
      <c r="E23" s="313">
        <f>E13-E21</f>
        <v>215619</v>
      </c>
      <c r="F23" s="313">
        <f>F13-F21</f>
        <v>228193</v>
      </c>
      <c r="G23" s="313">
        <f>G13-G21</f>
        <v>204387</v>
      </c>
      <c r="H23" s="26"/>
      <c r="I23" s="37">
        <f>I13-I21</f>
        <v>201105</v>
      </c>
      <c r="J23" s="37">
        <f>J13-J21</f>
        <v>185951</v>
      </c>
      <c r="K23" s="37">
        <f>K13-K21</f>
        <v>215761</v>
      </c>
      <c r="L23" s="37">
        <f>L13-L21</f>
        <v>186638</v>
      </c>
      <c r="M23" s="36"/>
      <c r="N23" s="37">
        <f t="shared" ref="N23:Q23" si="2">N13-N21</f>
        <v>190392</v>
      </c>
      <c r="O23" s="37">
        <f t="shared" si="2"/>
        <v>174979</v>
      </c>
      <c r="P23" s="37">
        <f t="shared" si="2"/>
        <v>182905</v>
      </c>
      <c r="Q23" s="37">
        <f t="shared" si="2"/>
        <v>144007</v>
      </c>
    </row>
    <row r="24" spans="1:17" s="2" customFormat="1" ht="11.6">
      <c r="A24" s="1"/>
      <c r="B24" s="249"/>
      <c r="C24" s="249"/>
      <c r="D24" s="311"/>
      <c r="E24" s="311"/>
      <c r="F24" s="311"/>
      <c r="G24" s="311"/>
      <c r="H24" s="249"/>
      <c r="I24" s="33"/>
      <c r="J24" s="33"/>
      <c r="K24" s="33"/>
      <c r="L24" s="33"/>
      <c r="M24" s="21"/>
      <c r="N24" s="33"/>
      <c r="O24" s="33"/>
      <c r="P24" s="33"/>
      <c r="Q24" s="33"/>
    </row>
    <row r="25" spans="1:17" s="2" customFormat="1" ht="11.6" hidden="1">
      <c r="A25" s="1"/>
      <c r="B25" s="26" t="s">
        <v>34</v>
      </c>
      <c r="C25" s="26"/>
      <c r="D25" s="314"/>
      <c r="E25" s="314"/>
      <c r="F25" s="314"/>
      <c r="G25" s="314"/>
      <c r="H25" s="26"/>
      <c r="I25" s="38">
        <v>215761</v>
      </c>
      <c r="J25" s="38">
        <v>215761</v>
      </c>
      <c r="K25" s="38">
        <v>215761</v>
      </c>
      <c r="L25" s="38">
        <v>186638</v>
      </c>
      <c r="M25" s="36"/>
      <c r="N25" s="38">
        <v>190392</v>
      </c>
      <c r="O25" s="38">
        <v>174979</v>
      </c>
      <c r="P25" s="38">
        <v>182905</v>
      </c>
      <c r="Q25" s="38">
        <v>144007</v>
      </c>
    </row>
    <row r="26" spans="1:17" s="2" customFormat="1" ht="11.6">
      <c r="A26" s="1"/>
      <c r="B26" s="249"/>
      <c r="C26" s="249"/>
      <c r="D26" s="311"/>
      <c r="E26" s="311"/>
      <c r="F26" s="311"/>
      <c r="G26" s="311"/>
      <c r="H26" s="249"/>
      <c r="I26" s="33"/>
      <c r="J26" s="33"/>
      <c r="K26" s="33"/>
      <c r="L26" s="33"/>
      <c r="M26" s="21"/>
      <c r="N26" s="33"/>
      <c r="O26" s="33"/>
      <c r="P26" s="33"/>
      <c r="Q26" s="33"/>
    </row>
    <row r="27" spans="1:17" s="2" customFormat="1" ht="11.6">
      <c r="A27" s="1"/>
      <c r="B27" s="155" t="s">
        <v>35</v>
      </c>
      <c r="C27" s="156"/>
      <c r="D27" s="311"/>
      <c r="E27" s="311"/>
      <c r="F27" s="311"/>
      <c r="G27" s="311"/>
      <c r="H27" s="156"/>
      <c r="I27" s="33"/>
      <c r="J27" s="33"/>
      <c r="K27" s="33"/>
      <c r="L27" s="33"/>
      <c r="M27" s="21"/>
      <c r="N27" s="33"/>
      <c r="O27" s="33"/>
      <c r="P27" s="33"/>
      <c r="Q27" s="33"/>
    </row>
    <row r="28" spans="1:17" s="2" customFormat="1" ht="11.6">
      <c r="A28" s="1"/>
      <c r="B28" s="249" t="s">
        <v>36</v>
      </c>
      <c r="C28" s="249"/>
      <c r="D28" s="311">
        <v>42383</v>
      </c>
      <c r="E28" s="311">
        <v>43003</v>
      </c>
      <c r="F28" s="311">
        <v>38718</v>
      </c>
      <c r="G28" s="311">
        <v>39906</v>
      </c>
      <c r="H28" s="249"/>
      <c r="I28" s="33">
        <v>41195</v>
      </c>
      <c r="J28" s="33">
        <v>41738</v>
      </c>
      <c r="K28" s="33">
        <v>42652</v>
      </c>
      <c r="L28" s="33">
        <v>43458</v>
      </c>
      <c r="M28" s="21"/>
      <c r="N28" s="33">
        <v>39437</v>
      </c>
      <c r="O28" s="33">
        <v>41324</v>
      </c>
      <c r="P28" s="33">
        <v>34268</v>
      </c>
      <c r="Q28" s="33">
        <v>30963</v>
      </c>
    </row>
    <row r="29" spans="1:17" s="2" customFormat="1" ht="11.6">
      <c r="A29" s="1"/>
      <c r="B29" s="249" t="s">
        <v>37</v>
      </c>
      <c r="C29" s="249"/>
      <c r="D29" s="311">
        <v>79338</v>
      </c>
      <c r="E29" s="311">
        <v>77327</v>
      </c>
      <c r="F29" s="311">
        <v>67977</v>
      </c>
      <c r="G29" s="311">
        <v>64515</v>
      </c>
      <c r="H29" s="249"/>
      <c r="I29" s="33">
        <v>71641</v>
      </c>
      <c r="J29" s="33">
        <v>69572</v>
      </c>
      <c r="K29" s="33">
        <v>68451</v>
      </c>
      <c r="L29" s="33">
        <v>64880</v>
      </c>
      <c r="M29" s="21"/>
      <c r="N29" s="33">
        <v>68417</v>
      </c>
      <c r="O29" s="33">
        <v>61132</v>
      </c>
      <c r="P29" s="33">
        <v>58603</v>
      </c>
      <c r="Q29" s="33">
        <v>44180</v>
      </c>
    </row>
    <row r="30" spans="1:17" s="2" customFormat="1" ht="11.6">
      <c r="A30" s="1"/>
      <c r="B30" s="249" t="s">
        <v>123</v>
      </c>
      <c r="C30" s="249"/>
      <c r="D30" s="311">
        <v>27857</v>
      </c>
      <c r="E30" s="311">
        <v>25762</v>
      </c>
      <c r="F30" s="311">
        <v>28742</v>
      </c>
      <c r="G30" s="311">
        <v>26964</v>
      </c>
      <c r="H30" s="249"/>
      <c r="I30" s="33">
        <v>24186</v>
      </c>
      <c r="J30" s="33">
        <v>21999</v>
      </c>
      <c r="K30" s="33">
        <v>25126</v>
      </c>
      <c r="L30" s="33">
        <v>25761</v>
      </c>
      <c r="M30" s="21"/>
      <c r="N30" s="33">
        <v>24085</v>
      </c>
      <c r="O30" s="33">
        <v>23323</v>
      </c>
      <c r="P30" s="33">
        <v>19478</v>
      </c>
      <c r="Q30" s="33">
        <v>19810</v>
      </c>
    </row>
    <row r="31" spans="1:17" s="2" customFormat="1" ht="11.6">
      <c r="A31" s="1"/>
      <c r="B31" s="249" t="s">
        <v>38</v>
      </c>
      <c r="C31" s="249"/>
      <c r="D31" s="311">
        <v>6218</v>
      </c>
      <c r="E31" s="311">
        <v>6064</v>
      </c>
      <c r="F31" s="311">
        <v>6105</v>
      </c>
      <c r="G31" s="311">
        <v>6109</v>
      </c>
      <c r="H31" s="249"/>
      <c r="I31" s="33">
        <v>5268</v>
      </c>
      <c r="J31" s="33">
        <v>5427</v>
      </c>
      <c r="K31" s="33">
        <v>5634</v>
      </c>
      <c r="L31" s="33">
        <v>5258</v>
      </c>
      <c r="M31" s="21"/>
      <c r="N31" s="33">
        <v>6066</v>
      </c>
      <c r="O31" s="33">
        <v>5917</v>
      </c>
      <c r="P31" s="33">
        <v>5258</v>
      </c>
      <c r="Q31" s="33">
        <v>4875</v>
      </c>
    </row>
    <row r="32" spans="1:17" s="2" customFormat="1" ht="11.6">
      <c r="A32" s="1"/>
      <c r="B32" s="249" t="s">
        <v>59</v>
      </c>
      <c r="C32" s="249"/>
      <c r="D32" s="311">
        <v>17197</v>
      </c>
      <c r="E32" s="311">
        <v>17149</v>
      </c>
      <c r="F32" s="311">
        <v>17147</v>
      </c>
      <c r="G32" s="311">
        <v>17252</v>
      </c>
      <c r="H32" s="249"/>
      <c r="I32" s="33">
        <v>13378</v>
      </c>
      <c r="J32" s="33">
        <v>13462</v>
      </c>
      <c r="K32" s="33">
        <v>13445</v>
      </c>
      <c r="L32" s="33">
        <v>13041</v>
      </c>
      <c r="M32" s="21"/>
      <c r="N32" s="33">
        <v>10807</v>
      </c>
      <c r="O32" s="33">
        <v>10102</v>
      </c>
      <c r="P32" s="33">
        <v>9256</v>
      </c>
      <c r="Q32" s="33">
        <v>8801</v>
      </c>
    </row>
    <row r="33" spans="1:17" s="2" customFormat="1" ht="11.6">
      <c r="A33" s="1"/>
      <c r="B33" s="249" t="s">
        <v>39</v>
      </c>
      <c r="C33" s="249"/>
      <c r="D33" s="311">
        <v>6767</v>
      </c>
      <c r="E33" s="311">
        <v>5444</v>
      </c>
      <c r="F33" s="311">
        <v>2269</v>
      </c>
      <c r="G33" s="311">
        <v>9554</v>
      </c>
      <c r="H33" s="249"/>
      <c r="I33" s="33">
        <v>5747</v>
      </c>
      <c r="J33" s="33">
        <v>6450</v>
      </c>
      <c r="K33" s="33">
        <v>5221</v>
      </c>
      <c r="L33" s="33">
        <v>7105</v>
      </c>
      <c r="M33" s="21"/>
      <c r="N33" s="33">
        <v>4483</v>
      </c>
      <c r="O33" s="33">
        <v>4437</v>
      </c>
      <c r="P33" s="33">
        <v>3461</v>
      </c>
      <c r="Q33" s="33">
        <v>3195</v>
      </c>
    </row>
    <row r="34" spans="1:17" s="2" customFormat="1" ht="11.6">
      <c r="A34" s="1"/>
      <c r="B34" s="26" t="s">
        <v>40</v>
      </c>
      <c r="C34" s="26"/>
      <c r="D34" s="312">
        <f>SUM(D28:D33)</f>
        <v>179760</v>
      </c>
      <c r="E34" s="312">
        <f>SUM(E28:E33)</f>
        <v>174749</v>
      </c>
      <c r="F34" s="312">
        <f>SUM(F28:F33)</f>
        <v>160958</v>
      </c>
      <c r="G34" s="312">
        <f>SUM(G28:G33)</f>
        <v>164300</v>
      </c>
      <c r="H34" s="26"/>
      <c r="I34" s="35">
        <f>SUM(I28:I33)</f>
        <v>161415</v>
      </c>
      <c r="J34" s="35">
        <f>SUM(J28:J33)</f>
        <v>158648</v>
      </c>
      <c r="K34" s="35">
        <f>SUM(K28:K33)</f>
        <v>160529</v>
      </c>
      <c r="L34" s="35">
        <f>SUM(L28:L33)</f>
        <v>159503</v>
      </c>
      <c r="M34" s="36"/>
      <c r="N34" s="35">
        <f t="shared" ref="N34:Q34" si="3">SUM(N28:N33)</f>
        <v>153295</v>
      </c>
      <c r="O34" s="35">
        <f t="shared" si="3"/>
        <v>146235</v>
      </c>
      <c r="P34" s="35">
        <f t="shared" si="3"/>
        <v>130324</v>
      </c>
      <c r="Q34" s="35">
        <f t="shared" si="3"/>
        <v>111824</v>
      </c>
    </row>
    <row r="35" spans="1:17" s="2" customFormat="1" ht="11.6">
      <c r="A35" s="1"/>
      <c r="B35" s="249"/>
      <c r="C35" s="249"/>
      <c r="D35" s="311"/>
      <c r="E35" s="311"/>
      <c r="F35" s="311"/>
      <c r="G35" s="311"/>
      <c r="H35" s="249"/>
      <c r="I35" s="33"/>
      <c r="J35" s="33"/>
      <c r="K35" s="33"/>
      <c r="L35" s="33"/>
      <c r="M35" s="21"/>
      <c r="N35" s="33"/>
      <c r="O35" s="33"/>
      <c r="P35" s="33"/>
      <c r="Q35" s="33"/>
    </row>
    <row r="36" spans="1:17" s="2" customFormat="1" ht="11.6">
      <c r="A36" s="1"/>
      <c r="B36" s="26" t="s">
        <v>60</v>
      </c>
      <c r="C36" s="26"/>
      <c r="D36" s="315">
        <f>D23-D34</f>
        <v>49473</v>
      </c>
      <c r="E36" s="315">
        <f>E23-E34</f>
        <v>40870</v>
      </c>
      <c r="F36" s="315">
        <f>F23-F34</f>
        <v>67235</v>
      </c>
      <c r="G36" s="315">
        <f>G23-G34</f>
        <v>40087</v>
      </c>
      <c r="H36" s="26"/>
      <c r="I36" s="39">
        <f>I23-I34</f>
        <v>39690</v>
      </c>
      <c r="J36" s="39">
        <f>J23-J34</f>
        <v>27303</v>
      </c>
      <c r="K36" s="39">
        <f>K23-K34</f>
        <v>55232</v>
      </c>
      <c r="L36" s="39">
        <f>L23-L34</f>
        <v>27135</v>
      </c>
      <c r="M36" s="40"/>
      <c r="N36" s="39">
        <f t="shared" ref="N36:Q36" si="4">N23-N34</f>
        <v>37097</v>
      </c>
      <c r="O36" s="39">
        <f t="shared" si="4"/>
        <v>28744</v>
      </c>
      <c r="P36" s="39">
        <f t="shared" si="4"/>
        <v>52581</v>
      </c>
      <c r="Q36" s="39">
        <f t="shared" si="4"/>
        <v>32183</v>
      </c>
    </row>
    <row r="37" spans="1:17" s="2" customFormat="1" ht="11.6">
      <c r="A37" s="1"/>
      <c r="B37" s="249" t="s">
        <v>61</v>
      </c>
      <c r="C37" s="249"/>
      <c r="D37" s="311">
        <v>-4180</v>
      </c>
      <c r="E37" s="311">
        <v>237</v>
      </c>
      <c r="F37" s="311">
        <v>1541</v>
      </c>
      <c r="G37" s="311">
        <v>-71</v>
      </c>
      <c r="H37" s="249"/>
      <c r="I37" s="33">
        <v>-6596</v>
      </c>
      <c r="J37" s="33">
        <v>-1804</v>
      </c>
      <c r="K37" s="33">
        <v>2637</v>
      </c>
      <c r="L37" s="33">
        <v>9312</v>
      </c>
      <c r="M37" s="21"/>
      <c r="N37" s="33">
        <v>-5359</v>
      </c>
      <c r="O37" s="33">
        <v>3078</v>
      </c>
      <c r="P37" s="33">
        <v>-6321</v>
      </c>
      <c r="Q37" s="33">
        <v>2583</v>
      </c>
    </row>
    <row r="38" spans="1:17" s="2" customFormat="1" ht="11.6">
      <c r="A38" s="1"/>
      <c r="B38" s="249" t="s">
        <v>124</v>
      </c>
      <c r="C38" s="249"/>
      <c r="D38" s="316">
        <v>-3990</v>
      </c>
      <c r="E38" s="316">
        <v>-4109</v>
      </c>
      <c r="F38" s="316">
        <v>-4515</v>
      </c>
      <c r="G38" s="316">
        <v>-4368</v>
      </c>
      <c r="H38" s="249"/>
      <c r="I38" s="34">
        <v>-4410</v>
      </c>
      <c r="J38" s="34">
        <v>-4761</v>
      </c>
      <c r="K38" s="34">
        <v>-3607</v>
      </c>
      <c r="L38" s="34">
        <v>-2786</v>
      </c>
      <c r="M38" s="21"/>
      <c r="N38" s="34">
        <v>-2090</v>
      </c>
      <c r="O38" s="34">
        <v>-1987</v>
      </c>
      <c r="P38" s="34">
        <v>-2136</v>
      </c>
      <c r="Q38" s="34">
        <v>-2239</v>
      </c>
    </row>
    <row r="39" spans="1:17" s="2" customFormat="1" ht="11.6">
      <c r="A39" s="1"/>
      <c r="B39" s="26" t="s">
        <v>98</v>
      </c>
      <c r="C39" s="26"/>
      <c r="D39" s="311">
        <f>D36+D37+D38</f>
        <v>41303</v>
      </c>
      <c r="E39" s="311">
        <f>E36+E37+E38</f>
        <v>36998</v>
      </c>
      <c r="F39" s="311">
        <f>F36+F37+F38</f>
        <v>64261</v>
      </c>
      <c r="G39" s="311">
        <f>G36+G37+G38</f>
        <v>35648</v>
      </c>
      <c r="H39" s="26"/>
      <c r="I39" s="33">
        <f>I36+I37+I38</f>
        <v>28684</v>
      </c>
      <c r="J39" s="33">
        <f>J36+J37+J38</f>
        <v>20738</v>
      </c>
      <c r="K39" s="33">
        <f>K36+K37+K38</f>
        <v>54262</v>
      </c>
      <c r="L39" s="33">
        <f>L36+L37+L38</f>
        <v>33661</v>
      </c>
      <c r="M39" s="21"/>
      <c r="N39" s="33">
        <f t="shared" ref="N39:Q39" si="5">N36+N37+N38</f>
        <v>29648</v>
      </c>
      <c r="O39" s="33">
        <f t="shared" si="5"/>
        <v>29835</v>
      </c>
      <c r="P39" s="33">
        <f t="shared" si="5"/>
        <v>44124</v>
      </c>
      <c r="Q39" s="33">
        <f t="shared" si="5"/>
        <v>32527</v>
      </c>
    </row>
    <row r="40" spans="1:17" s="2" customFormat="1" ht="11.6">
      <c r="A40" s="1"/>
      <c r="B40" s="249"/>
      <c r="C40" s="249"/>
      <c r="D40" s="317"/>
      <c r="E40" s="317"/>
      <c r="F40" s="317"/>
      <c r="G40" s="317"/>
      <c r="H40" s="249"/>
      <c r="I40" s="54"/>
      <c r="J40" s="54"/>
      <c r="K40" s="54"/>
      <c r="L40" s="54"/>
      <c r="M40" s="55"/>
      <c r="N40" s="54"/>
      <c r="O40" s="54"/>
      <c r="P40" s="54"/>
      <c r="Q40" s="54"/>
    </row>
    <row r="41" spans="1:17" s="2" customFormat="1" ht="11.6">
      <c r="A41" s="1"/>
      <c r="B41" s="249" t="s">
        <v>41</v>
      </c>
      <c r="C41" s="249"/>
      <c r="D41" s="316">
        <v>-869</v>
      </c>
      <c r="E41" s="316">
        <v>11187</v>
      </c>
      <c r="F41" s="316">
        <v>3153</v>
      </c>
      <c r="G41" s="316">
        <v>16219</v>
      </c>
      <c r="H41" s="249"/>
      <c r="I41" s="34">
        <v>20713</v>
      </c>
      <c r="J41" s="34">
        <v>-14036</v>
      </c>
      <c r="K41" s="34">
        <v>6819</v>
      </c>
      <c r="L41" s="34">
        <v>-1325</v>
      </c>
      <c r="M41" s="21"/>
      <c r="N41" s="34">
        <v>1056</v>
      </c>
      <c r="O41" s="34">
        <v>-5995</v>
      </c>
      <c r="P41" s="34">
        <v>7014</v>
      </c>
      <c r="Q41" s="34">
        <v>10856</v>
      </c>
    </row>
    <row r="42" spans="1:17" s="2" customFormat="1" ht="12" thickBot="1">
      <c r="A42" s="1"/>
      <c r="B42" s="26" t="s">
        <v>42</v>
      </c>
      <c r="C42" s="26"/>
      <c r="D42" s="318">
        <f>D39-D41</f>
        <v>42172</v>
      </c>
      <c r="E42" s="318">
        <f>E39-E41</f>
        <v>25811</v>
      </c>
      <c r="F42" s="318">
        <f>F39-F41</f>
        <v>61108</v>
      </c>
      <c r="G42" s="318">
        <f>G39-G41</f>
        <v>19429</v>
      </c>
      <c r="H42" s="26"/>
      <c r="I42" s="41">
        <f>I39-I41</f>
        <v>7971</v>
      </c>
      <c r="J42" s="41">
        <f>J39-J41</f>
        <v>34774</v>
      </c>
      <c r="K42" s="41">
        <f>K39-K41</f>
        <v>47443</v>
      </c>
      <c r="L42" s="41">
        <f>L39-L41</f>
        <v>34986</v>
      </c>
      <c r="M42" s="36"/>
      <c r="N42" s="41">
        <f t="shared" ref="N42:Q42" si="6">N39-N41</f>
        <v>28592</v>
      </c>
      <c r="O42" s="41">
        <f t="shared" si="6"/>
        <v>35830</v>
      </c>
      <c r="P42" s="41">
        <f t="shared" si="6"/>
        <v>37110</v>
      </c>
      <c r="Q42" s="41">
        <f t="shared" si="6"/>
        <v>21671</v>
      </c>
    </row>
    <row r="43" spans="1:17" s="2" customFormat="1" thickTop="1" thickBot="1">
      <c r="A43" s="1"/>
      <c r="B43" s="249"/>
      <c r="C43" s="249"/>
      <c r="D43" s="319"/>
      <c r="E43" s="319"/>
      <c r="F43" s="319"/>
      <c r="G43" s="319"/>
      <c r="H43" s="249"/>
      <c r="I43" s="42"/>
      <c r="J43" s="42"/>
      <c r="K43" s="42"/>
      <c r="L43" s="42"/>
      <c r="M43" s="21"/>
      <c r="N43" s="42"/>
      <c r="O43" s="42"/>
      <c r="P43" s="42"/>
      <c r="Q43" s="42"/>
    </row>
    <row r="44" spans="1:17" s="30" customFormat="1" ht="12" thickBot="1">
      <c r="A44" s="28"/>
      <c r="B44" s="29" t="s">
        <v>43</v>
      </c>
      <c r="C44" s="29"/>
      <c r="D44" s="320">
        <f>D42/D48</f>
        <v>0.71190789695803369</v>
      </c>
      <c r="E44" s="320">
        <f>E42/E48</f>
        <v>0.43690437903075646</v>
      </c>
      <c r="F44" s="320">
        <f>F42/F48</f>
        <v>1.0360273299086178</v>
      </c>
      <c r="G44" s="320">
        <f>G42/G48</f>
        <v>0.3297578030855921</v>
      </c>
      <c r="H44" s="29"/>
      <c r="I44" s="43">
        <f>I42/I48</f>
        <v>0.13545295427124576</v>
      </c>
      <c r="J44" s="43">
        <f>J42/J48</f>
        <v>0.59118342088709819</v>
      </c>
      <c r="K44" s="43">
        <f>K42/K48</f>
        <v>0.80861398963730569</v>
      </c>
      <c r="L44" s="43">
        <f>L42/L48</f>
        <v>0.59704090513489994</v>
      </c>
      <c r="M44" s="44"/>
      <c r="N44" s="43">
        <f>N42/N48</f>
        <v>0.48807633874464418</v>
      </c>
      <c r="O44" s="43">
        <f>O42/O48</f>
        <v>0.61395842971949488</v>
      </c>
      <c r="P44" s="43">
        <f>P42/P48</f>
        <v>0.63885828398292244</v>
      </c>
      <c r="Q44" s="43">
        <f>Q42/Q48</f>
        <v>0.37414108628845688</v>
      </c>
    </row>
    <row r="45" spans="1:17" s="2" customFormat="1" ht="12.9" thickTop="1">
      <c r="B45" s="154"/>
      <c r="D45" s="321"/>
      <c r="E45" s="321"/>
      <c r="F45" s="321"/>
      <c r="G45" s="321"/>
      <c r="I45" s="154"/>
      <c r="J45" s="154"/>
      <c r="K45" s="154"/>
      <c r="L45" s="154"/>
      <c r="M45" s="154"/>
      <c r="N45" s="154"/>
      <c r="O45" s="154"/>
      <c r="P45" s="154"/>
      <c r="Q45" s="154"/>
    </row>
    <row r="46" spans="1:17" s="2" customFormat="1" ht="11.6">
      <c r="B46" s="154" t="s">
        <v>260</v>
      </c>
      <c r="D46" s="364">
        <v>0.3</v>
      </c>
      <c r="E46" s="364">
        <v>0</v>
      </c>
      <c r="F46" s="364">
        <v>0</v>
      </c>
      <c r="G46" s="364">
        <v>0</v>
      </c>
      <c r="I46" s="364">
        <v>0</v>
      </c>
      <c r="J46" s="364">
        <v>0</v>
      </c>
      <c r="K46" s="364">
        <v>0</v>
      </c>
      <c r="L46" s="364">
        <v>0</v>
      </c>
      <c r="M46" s="154"/>
      <c r="N46" s="364">
        <v>0</v>
      </c>
      <c r="O46" s="364">
        <v>0</v>
      </c>
      <c r="P46" s="364">
        <v>0</v>
      </c>
      <c r="Q46" s="364">
        <v>0</v>
      </c>
    </row>
    <row r="47" spans="1:17" s="2" customFormat="1">
      <c r="B47" s="154"/>
      <c r="D47" s="321"/>
      <c r="E47" s="321"/>
      <c r="F47" s="321"/>
      <c r="G47" s="321"/>
      <c r="I47" s="154"/>
      <c r="J47" s="154"/>
      <c r="K47" s="154"/>
      <c r="L47" s="154"/>
      <c r="M47" s="154"/>
      <c r="N47" s="154"/>
      <c r="O47" s="154"/>
      <c r="P47" s="154"/>
      <c r="Q47" s="154"/>
    </row>
    <row r="48" spans="1:17" s="2" customFormat="1" ht="11.6">
      <c r="B48" s="249" t="s">
        <v>99</v>
      </c>
      <c r="D48" s="213">
        <v>59238</v>
      </c>
      <c r="E48" s="213">
        <v>59077</v>
      </c>
      <c r="F48" s="213">
        <v>58983</v>
      </c>
      <c r="G48" s="213">
        <v>58919</v>
      </c>
      <c r="I48" s="52">
        <v>58847</v>
      </c>
      <c r="J48" s="52">
        <v>58821</v>
      </c>
      <c r="K48" s="52">
        <v>58672</v>
      </c>
      <c r="L48" s="52">
        <v>58599</v>
      </c>
      <c r="M48" s="52"/>
      <c r="N48" s="52">
        <v>58581</v>
      </c>
      <c r="O48" s="52">
        <v>58359</v>
      </c>
      <c r="P48" s="52">
        <v>58088</v>
      </c>
      <c r="Q48" s="52">
        <v>57922</v>
      </c>
    </row>
    <row r="49" spans="4:12" s="2" customFormat="1" ht="11.6">
      <c r="D49" s="322"/>
      <c r="E49" s="322"/>
      <c r="F49" s="322"/>
      <c r="G49" s="322"/>
      <c r="J49" s="157"/>
      <c r="K49" s="157"/>
      <c r="L49" s="157"/>
    </row>
    <row r="50" spans="4:12" s="2" customFormat="1" ht="11.6">
      <c r="D50" s="322"/>
      <c r="E50" s="322"/>
      <c r="F50" s="322"/>
      <c r="G50" s="322"/>
      <c r="J50" s="157"/>
      <c r="K50" s="157"/>
      <c r="L50" s="157"/>
    </row>
    <row r="51" spans="4:12">
      <c r="D51" s="323"/>
      <c r="E51" s="323"/>
      <c r="F51" s="323"/>
      <c r="G51" s="323"/>
      <c r="J51" s="70"/>
      <c r="K51" s="70"/>
      <c r="L51" s="70"/>
    </row>
  </sheetData>
  <sheetProtection selectLockedCells="1"/>
  <mergeCells count="3">
    <mergeCell ref="N6:Q6"/>
    <mergeCell ref="I6:L6"/>
    <mergeCell ref="D6:G6"/>
  </mergeCells>
  <pageMargins left="0.7" right="0.7" top="0.75" bottom="0.75" header="0.3" footer="0.3"/>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zoomScaleNormal="100" workbookViewId="0">
      <pane xSplit="2" ySplit="8" topLeftCell="C9" activePane="bottomRight" state="frozen"/>
      <selection activeCell="V40" sqref="V40"/>
      <selection pane="topRight" activeCell="V40" sqref="V40"/>
      <selection pane="bottomLeft" activeCell="V40" sqref="V40"/>
      <selection pane="bottomRight" activeCell="P4" sqref="P4"/>
    </sheetView>
  </sheetViews>
  <sheetFormatPr defaultColWidth="9.15234375" defaultRowHeight="12.45"/>
  <cols>
    <col min="1" max="1" width="57.15234375" style="76" customWidth="1"/>
    <col min="2" max="2" width="2.69140625" style="46" customWidth="1"/>
    <col min="3" max="6" width="12.69140625" style="186" customWidth="1"/>
    <col min="7" max="7" width="2.69140625" style="46" customWidth="1"/>
    <col min="8" max="8" width="10.53515625" style="46" bestFit="1" customWidth="1"/>
    <col min="9" max="11" width="12.69140625" style="47" customWidth="1"/>
    <col min="12" max="12" width="1.53515625" style="47" customWidth="1"/>
    <col min="13" max="16" width="12.69140625" style="47" customWidth="1"/>
    <col min="17" max="17" width="1.53515625" style="46" customWidth="1"/>
    <col min="18" max="16384" width="9.15234375" style="46"/>
  </cols>
  <sheetData>
    <row r="1" spans="1:16">
      <c r="A1" s="74" t="s">
        <v>0</v>
      </c>
    </row>
    <row r="2" spans="1:16">
      <c r="A2" s="74" t="s">
        <v>263</v>
      </c>
    </row>
    <row r="3" spans="1:16">
      <c r="A3" s="75" t="s">
        <v>7</v>
      </c>
    </row>
    <row r="5" spans="1:16">
      <c r="C5" s="187"/>
      <c r="D5" s="187"/>
      <c r="E5" s="187"/>
      <c r="F5" s="187"/>
    </row>
    <row r="6" spans="1:16" ht="12.75" customHeight="1">
      <c r="A6" s="22" t="s">
        <v>182</v>
      </c>
      <c r="C6" s="375" t="s">
        <v>199</v>
      </c>
      <c r="D6" s="375"/>
      <c r="E6" s="375"/>
      <c r="F6" s="375"/>
      <c r="H6" s="374" t="s">
        <v>44</v>
      </c>
      <c r="I6" s="371"/>
      <c r="J6" s="371"/>
      <c r="K6" s="371"/>
      <c r="L6" s="48"/>
      <c r="M6" s="373" t="s">
        <v>45</v>
      </c>
      <c r="N6" s="373"/>
      <c r="O6" s="373"/>
      <c r="P6" s="373"/>
    </row>
    <row r="7" spans="1:16" ht="12.9" thickBot="1">
      <c r="C7" s="166" t="s">
        <v>234</v>
      </c>
      <c r="D7" s="166" t="s">
        <v>217</v>
      </c>
      <c r="E7" s="166" t="s">
        <v>212</v>
      </c>
      <c r="F7" s="166" t="s">
        <v>200</v>
      </c>
      <c r="H7" s="166" t="s">
        <v>195</v>
      </c>
      <c r="I7" s="49" t="s">
        <v>176</v>
      </c>
      <c r="J7" s="49" t="s">
        <v>1</v>
      </c>
      <c r="K7" s="49" t="s">
        <v>2</v>
      </c>
      <c r="L7" s="50"/>
      <c r="M7" s="49" t="s">
        <v>3</v>
      </c>
      <c r="N7" s="49" t="s">
        <v>4</v>
      </c>
      <c r="O7" s="49" t="s">
        <v>5</v>
      </c>
      <c r="P7" s="49" t="s">
        <v>6</v>
      </c>
    </row>
    <row r="8" spans="1:16" ht="12.9" thickBot="1">
      <c r="H8" s="167"/>
    </row>
    <row r="9" spans="1:16">
      <c r="A9" s="56" t="s">
        <v>62</v>
      </c>
      <c r="B9" s="57"/>
      <c r="C9" s="253"/>
      <c r="D9" s="253"/>
      <c r="E9" s="58"/>
      <c r="F9" s="58"/>
      <c r="G9" s="57"/>
      <c r="H9" s="58"/>
      <c r="I9" s="58"/>
      <c r="J9" s="58"/>
      <c r="K9" s="58"/>
      <c r="L9" s="59"/>
      <c r="M9" s="58"/>
      <c r="N9" s="58"/>
      <c r="O9" s="58"/>
      <c r="P9" s="58"/>
    </row>
    <row r="10" spans="1:16">
      <c r="A10" s="60" t="s">
        <v>63</v>
      </c>
      <c r="B10" s="57"/>
      <c r="C10" s="330">
        <v>42172</v>
      </c>
      <c r="D10" s="330">
        <v>25811</v>
      </c>
      <c r="E10" s="61">
        <v>61108</v>
      </c>
      <c r="F10" s="61">
        <v>19429</v>
      </c>
      <c r="G10" s="57"/>
      <c r="H10" s="61">
        <v>7971</v>
      </c>
      <c r="I10" s="61">
        <v>34774</v>
      </c>
      <c r="J10" s="61">
        <v>47443</v>
      </c>
      <c r="K10" s="61">
        <v>34986</v>
      </c>
      <c r="L10" s="64"/>
      <c r="M10" s="61">
        <v>28592</v>
      </c>
      <c r="N10" s="61">
        <v>35830</v>
      </c>
      <c r="O10" s="61">
        <v>37110</v>
      </c>
      <c r="P10" s="61">
        <v>21671</v>
      </c>
    </row>
    <row r="11" spans="1:16" ht="23.15">
      <c r="A11" s="68" t="s">
        <v>64</v>
      </c>
      <c r="B11" s="62"/>
      <c r="C11" s="330"/>
      <c r="D11" s="330"/>
      <c r="E11" s="61"/>
      <c r="F11" s="61"/>
      <c r="G11" s="185"/>
      <c r="H11" s="61"/>
      <c r="I11" s="61"/>
      <c r="J11" s="61"/>
      <c r="K11" s="61"/>
      <c r="L11" s="64"/>
      <c r="M11" s="61"/>
      <c r="N11" s="61"/>
      <c r="O11" s="61"/>
      <c r="P11" s="61"/>
    </row>
    <row r="12" spans="1:16">
      <c r="A12" s="60" t="s">
        <v>65</v>
      </c>
      <c r="B12" s="57"/>
      <c r="C12" s="330">
        <v>46994</v>
      </c>
      <c r="D12" s="330">
        <v>46271</v>
      </c>
      <c r="E12" s="61">
        <v>46443</v>
      </c>
      <c r="F12" s="61">
        <v>47143</v>
      </c>
      <c r="G12" s="57"/>
      <c r="H12" s="61">
        <v>39911</v>
      </c>
      <c r="I12" s="61">
        <v>40153</v>
      </c>
      <c r="J12" s="61">
        <v>40332</v>
      </c>
      <c r="K12" s="61">
        <v>39089</v>
      </c>
      <c r="L12" s="64"/>
      <c r="M12" s="61">
        <v>35397</v>
      </c>
      <c r="N12" s="61">
        <v>33696</v>
      </c>
      <c r="O12" s="61">
        <v>30934</v>
      </c>
      <c r="P12" s="61">
        <v>29103</v>
      </c>
    </row>
    <row r="13" spans="1:16">
      <c r="A13" s="60" t="s">
        <v>130</v>
      </c>
      <c r="B13" s="57"/>
      <c r="C13" s="330">
        <v>0</v>
      </c>
      <c r="D13" s="330">
        <v>0</v>
      </c>
      <c r="E13" s="61">
        <v>0</v>
      </c>
      <c r="F13" s="61">
        <v>0</v>
      </c>
      <c r="G13" s="57"/>
      <c r="H13" s="61">
        <v>0</v>
      </c>
      <c r="I13" s="61"/>
      <c r="J13" s="61">
        <v>0</v>
      </c>
      <c r="K13" s="61">
        <v>0</v>
      </c>
      <c r="L13" s="64"/>
      <c r="M13" s="61">
        <v>0</v>
      </c>
      <c r="N13" s="61">
        <v>0</v>
      </c>
      <c r="O13" s="61">
        <v>0</v>
      </c>
      <c r="P13" s="61">
        <v>0</v>
      </c>
    </row>
    <row r="14" spans="1:16">
      <c r="A14" s="60" t="s">
        <v>66</v>
      </c>
      <c r="B14" s="57"/>
      <c r="C14" s="330">
        <v>5422</v>
      </c>
      <c r="D14" s="330">
        <v>3877</v>
      </c>
      <c r="E14" s="61">
        <v>3174</v>
      </c>
      <c r="F14" s="61">
        <v>3102</v>
      </c>
      <c r="G14" s="57"/>
      <c r="H14" s="61">
        <v>4691</v>
      </c>
      <c r="I14" s="61">
        <v>5165</v>
      </c>
      <c r="J14" s="61">
        <v>3397</v>
      </c>
      <c r="K14" s="61">
        <v>4844</v>
      </c>
      <c r="L14" s="64"/>
      <c r="M14" s="61">
        <v>2877</v>
      </c>
      <c r="N14" s="61">
        <v>3095</v>
      </c>
      <c r="O14" s="61">
        <v>2736</v>
      </c>
      <c r="P14" s="61">
        <v>2600</v>
      </c>
    </row>
    <row r="15" spans="1:16">
      <c r="A15" s="60" t="s">
        <v>112</v>
      </c>
      <c r="B15" s="57"/>
      <c r="C15" s="330">
        <v>-303</v>
      </c>
      <c r="D15" s="330">
        <v>-1</v>
      </c>
      <c r="E15" s="61">
        <v>-259</v>
      </c>
      <c r="F15" s="61">
        <v>-352</v>
      </c>
      <c r="G15" s="57"/>
      <c r="H15" s="61">
        <v>-13</v>
      </c>
      <c r="I15" s="61">
        <v>-2215</v>
      </c>
      <c r="J15" s="61">
        <v>-163</v>
      </c>
      <c r="K15" s="61">
        <v>-332</v>
      </c>
      <c r="L15" s="64"/>
      <c r="M15" s="61">
        <v>-311</v>
      </c>
      <c r="N15" s="61">
        <v>-1015</v>
      </c>
      <c r="O15" s="61">
        <v>-130</v>
      </c>
      <c r="P15" s="61">
        <v>-432</v>
      </c>
    </row>
    <row r="16" spans="1:16">
      <c r="A16" s="60" t="s">
        <v>67</v>
      </c>
      <c r="B16" s="57"/>
      <c r="C16" s="330">
        <v>218</v>
      </c>
      <c r="D16" s="330">
        <v>222</v>
      </c>
      <c r="E16" s="61">
        <v>228</v>
      </c>
      <c r="F16" s="61">
        <v>242</v>
      </c>
      <c r="G16" s="57"/>
      <c r="H16" s="61">
        <v>66</v>
      </c>
      <c r="I16" s="61">
        <v>171</v>
      </c>
      <c r="J16" s="61">
        <v>169</v>
      </c>
      <c r="K16" s="61">
        <v>137</v>
      </c>
      <c r="L16" s="64"/>
      <c r="M16" s="61">
        <v>165</v>
      </c>
      <c r="N16" s="61">
        <v>156</v>
      </c>
      <c r="O16" s="61">
        <v>108</v>
      </c>
      <c r="P16" s="61">
        <v>123</v>
      </c>
    </row>
    <row r="17" spans="1:16">
      <c r="A17" s="60" t="s">
        <v>68</v>
      </c>
      <c r="B17" s="57"/>
      <c r="C17" s="330">
        <v>532</v>
      </c>
      <c r="D17" s="330">
        <v>519</v>
      </c>
      <c r="E17" s="61">
        <v>535</v>
      </c>
      <c r="F17" s="61">
        <v>537</v>
      </c>
      <c r="G17" s="57"/>
      <c r="H17" s="61">
        <v>537</v>
      </c>
      <c r="I17" s="61">
        <v>588</v>
      </c>
      <c r="J17" s="61">
        <v>248</v>
      </c>
      <c r="K17" s="61">
        <v>330</v>
      </c>
      <c r="L17" s="64"/>
      <c r="M17" s="61">
        <v>347</v>
      </c>
      <c r="N17" s="61">
        <v>343</v>
      </c>
      <c r="O17" s="61">
        <v>336</v>
      </c>
      <c r="P17" s="61">
        <v>333</v>
      </c>
    </row>
    <row r="18" spans="1:16" s="51" customFormat="1">
      <c r="A18" s="60" t="s">
        <v>196</v>
      </c>
      <c r="B18" s="57"/>
      <c r="C18" s="330">
        <v>3195</v>
      </c>
      <c r="D18" s="330">
        <v>2762</v>
      </c>
      <c r="E18" s="61">
        <v>2929</v>
      </c>
      <c r="F18" s="61">
        <v>2929</v>
      </c>
      <c r="G18" s="57"/>
      <c r="H18" s="61">
        <v>3122</v>
      </c>
      <c r="I18" s="61">
        <v>3078</v>
      </c>
      <c r="J18" s="61">
        <v>2707</v>
      </c>
      <c r="K18" s="61">
        <v>2672</v>
      </c>
      <c r="L18" s="66"/>
      <c r="M18" s="61">
        <v>1873</v>
      </c>
      <c r="N18" s="61">
        <v>2208</v>
      </c>
      <c r="O18" s="61">
        <v>2280</v>
      </c>
      <c r="P18" s="61">
        <v>2158</v>
      </c>
    </row>
    <row r="19" spans="1:16">
      <c r="A19" s="60" t="s">
        <v>69</v>
      </c>
      <c r="B19" s="57"/>
      <c r="C19" s="330">
        <v>0</v>
      </c>
      <c r="D19" s="330">
        <v>0</v>
      </c>
      <c r="E19" s="61">
        <v>0</v>
      </c>
      <c r="F19" s="61">
        <v>0</v>
      </c>
      <c r="G19" s="57"/>
      <c r="H19" s="61">
        <v>0</v>
      </c>
      <c r="I19" s="61">
        <v>0</v>
      </c>
      <c r="J19" s="61">
        <v>0</v>
      </c>
      <c r="K19" s="61">
        <v>0</v>
      </c>
      <c r="L19" s="64"/>
      <c r="M19" s="61">
        <v>0</v>
      </c>
      <c r="N19" s="61">
        <v>0</v>
      </c>
      <c r="O19" s="61">
        <v>0</v>
      </c>
      <c r="P19" s="61">
        <v>0</v>
      </c>
    </row>
    <row r="20" spans="1:16">
      <c r="A20" s="60" t="s">
        <v>70</v>
      </c>
      <c r="B20" s="57"/>
      <c r="C20" s="330">
        <v>0</v>
      </c>
      <c r="D20" s="330">
        <v>0</v>
      </c>
      <c r="E20" s="61">
        <v>0</v>
      </c>
      <c r="F20" s="61">
        <v>0</v>
      </c>
      <c r="G20" s="57"/>
      <c r="H20" s="61">
        <v>0</v>
      </c>
      <c r="I20" s="61">
        <v>0</v>
      </c>
      <c r="J20" s="61">
        <v>0</v>
      </c>
      <c r="K20" s="61">
        <v>0</v>
      </c>
      <c r="L20" s="64"/>
      <c r="M20" s="61">
        <v>0</v>
      </c>
      <c r="N20" s="61">
        <v>0</v>
      </c>
      <c r="O20" s="61">
        <v>0</v>
      </c>
      <c r="P20" s="61">
        <v>0</v>
      </c>
    </row>
    <row r="21" spans="1:16">
      <c r="A21" s="60" t="s">
        <v>205</v>
      </c>
      <c r="B21" s="57"/>
      <c r="C21" s="330">
        <v>0</v>
      </c>
      <c r="D21" s="330">
        <v>0</v>
      </c>
      <c r="E21" s="61">
        <v>22</v>
      </c>
      <c r="F21" s="61">
        <v>2</v>
      </c>
      <c r="G21" s="57"/>
      <c r="H21" s="61">
        <v>0</v>
      </c>
      <c r="I21" s="61">
        <v>0</v>
      </c>
      <c r="J21" s="61">
        <v>34</v>
      </c>
      <c r="K21" s="61">
        <v>169</v>
      </c>
      <c r="L21" s="64"/>
      <c r="M21" s="61">
        <v>0</v>
      </c>
      <c r="N21" s="61">
        <v>12</v>
      </c>
      <c r="O21" s="61">
        <v>0</v>
      </c>
      <c r="P21" s="61">
        <v>0</v>
      </c>
    </row>
    <row r="22" spans="1:16" s="51" customFormat="1">
      <c r="A22" s="60" t="s">
        <v>71</v>
      </c>
      <c r="B22" s="57"/>
      <c r="C22" s="330">
        <v>1566</v>
      </c>
      <c r="D22" s="330">
        <v>-6210</v>
      </c>
      <c r="E22" s="61">
        <v>-2013</v>
      </c>
      <c r="F22" s="61">
        <v>861</v>
      </c>
      <c r="G22" s="57"/>
      <c r="H22" s="61">
        <v>-57700</v>
      </c>
      <c r="I22" s="61">
        <f>-14134</f>
        <v>-14134</v>
      </c>
      <c r="J22" s="61">
        <v>7891</v>
      </c>
      <c r="K22" s="61">
        <f>-14849</f>
        <v>-14849</v>
      </c>
      <c r="L22" s="66"/>
      <c r="M22" s="61">
        <f>-6990</f>
        <v>-6990</v>
      </c>
      <c r="N22" s="61">
        <f>-6958</f>
        <v>-6958</v>
      </c>
      <c r="O22" s="61">
        <f>-3650</f>
        <v>-3650</v>
      </c>
      <c r="P22" s="61">
        <v>-181</v>
      </c>
    </row>
    <row r="23" spans="1:16">
      <c r="A23" s="60" t="s">
        <v>72</v>
      </c>
      <c r="B23" s="57"/>
      <c r="C23" s="330">
        <v>0</v>
      </c>
      <c r="D23" s="330">
        <v>0</v>
      </c>
      <c r="E23" s="61">
        <v>0</v>
      </c>
      <c r="F23" s="61">
        <v>0</v>
      </c>
      <c r="G23" s="57"/>
      <c r="H23" s="61">
        <v>44</v>
      </c>
      <c r="I23" s="61">
        <v>0</v>
      </c>
      <c r="J23" s="61">
        <v>2700</v>
      </c>
      <c r="K23" s="61">
        <v>-1355</v>
      </c>
      <c r="L23" s="64"/>
      <c r="M23" s="61">
        <v>-482</v>
      </c>
      <c r="N23" s="61">
        <v>0</v>
      </c>
      <c r="O23" s="61">
        <v>0</v>
      </c>
      <c r="P23" s="61">
        <v>0</v>
      </c>
    </row>
    <row r="24" spans="1:16">
      <c r="A24" s="56" t="s">
        <v>73</v>
      </c>
      <c r="B24" s="57"/>
      <c r="C24" s="330"/>
      <c r="D24" s="330"/>
      <c r="E24" s="61"/>
      <c r="F24" s="61"/>
      <c r="G24" s="57"/>
      <c r="H24" s="61"/>
      <c r="I24" s="61"/>
      <c r="J24" s="61"/>
      <c r="K24" s="61"/>
      <c r="L24" s="64"/>
      <c r="M24" s="61"/>
      <c r="N24" s="61"/>
      <c r="O24" s="61"/>
      <c r="P24" s="61"/>
    </row>
    <row r="25" spans="1:16">
      <c r="A25" s="60" t="s">
        <v>74</v>
      </c>
      <c r="B25" s="57"/>
      <c r="C25" s="330">
        <v>2578</v>
      </c>
      <c r="D25" s="330">
        <v>-5019</v>
      </c>
      <c r="E25" s="61">
        <v>964</v>
      </c>
      <c r="F25" s="61">
        <v>19442</v>
      </c>
      <c r="G25" s="57"/>
      <c r="H25" s="61">
        <v>14583</v>
      </c>
      <c r="I25" s="61">
        <v>-9237</v>
      </c>
      <c r="J25" s="61">
        <v>-21681</v>
      </c>
      <c r="K25" s="61">
        <v>21654</v>
      </c>
      <c r="L25" s="64"/>
      <c r="M25" s="61">
        <v>-4338</v>
      </c>
      <c r="N25" s="61">
        <v>-5131</v>
      </c>
      <c r="O25" s="61">
        <v>-18209</v>
      </c>
      <c r="P25" s="61">
        <v>27878</v>
      </c>
    </row>
    <row r="26" spans="1:16">
      <c r="A26" s="60" t="s">
        <v>10</v>
      </c>
      <c r="B26" s="57"/>
      <c r="C26" s="330">
        <v>6303</v>
      </c>
      <c r="D26" s="330">
        <v>-3445</v>
      </c>
      <c r="E26" s="61">
        <v>-1640</v>
      </c>
      <c r="F26" s="61">
        <v>3024</v>
      </c>
      <c r="G26" s="57"/>
      <c r="H26" s="61">
        <v>1028</v>
      </c>
      <c r="I26" s="61">
        <v>-11148</v>
      </c>
      <c r="J26" s="61">
        <v>2199</v>
      </c>
      <c r="K26" s="61">
        <v>5842</v>
      </c>
      <c r="L26" s="64"/>
      <c r="M26" s="61">
        <v>1709</v>
      </c>
      <c r="N26" s="61">
        <v>813</v>
      </c>
      <c r="O26" s="61">
        <v>1839</v>
      </c>
      <c r="P26" s="61">
        <v>-2528</v>
      </c>
    </row>
    <row r="27" spans="1:16" s="51" customFormat="1">
      <c r="A27" s="60" t="s">
        <v>75</v>
      </c>
      <c r="B27" s="57"/>
      <c r="C27" s="330">
        <v>-2146</v>
      </c>
      <c r="D27" s="330">
        <v>-1019</v>
      </c>
      <c r="E27" s="61">
        <v>-18261</v>
      </c>
      <c r="F27" s="61">
        <v>4373</v>
      </c>
      <c r="G27" s="57"/>
      <c r="H27" s="61">
        <v>69551</v>
      </c>
      <c r="I27" s="61">
        <f>-3833</f>
        <v>-3833</v>
      </c>
      <c r="J27" s="61">
        <v>-12141</v>
      </c>
      <c r="K27" s="61">
        <v>15024</v>
      </c>
      <c r="L27" s="66"/>
      <c r="M27" s="61">
        <f>-5730</f>
        <v>-5730</v>
      </c>
      <c r="N27" s="61">
        <f>-17247</f>
        <v>-17247</v>
      </c>
      <c r="O27" s="61">
        <v>1717</v>
      </c>
      <c r="P27" s="61">
        <v>30704</v>
      </c>
    </row>
    <row r="28" spans="1:16">
      <c r="A28" s="60" t="s">
        <v>76</v>
      </c>
      <c r="B28" s="57"/>
      <c r="C28" s="330">
        <v>-12854</v>
      </c>
      <c r="D28" s="330">
        <v>4016</v>
      </c>
      <c r="E28" s="61">
        <v>0</v>
      </c>
      <c r="F28" s="61">
        <v>-436</v>
      </c>
      <c r="G28" s="57"/>
      <c r="H28" s="61">
        <v>2043</v>
      </c>
      <c r="I28" s="61">
        <v>-9425</v>
      </c>
      <c r="J28" s="61">
        <v>-5607</v>
      </c>
      <c r="K28" s="61">
        <v>-9046</v>
      </c>
      <c r="L28" s="64"/>
      <c r="M28" s="61">
        <v>101</v>
      </c>
      <c r="N28" s="61">
        <v>95</v>
      </c>
      <c r="O28" s="61">
        <v>-1542</v>
      </c>
      <c r="P28" s="61">
        <v>-27725</v>
      </c>
    </row>
    <row r="29" spans="1:16">
      <c r="A29" s="60" t="s">
        <v>19</v>
      </c>
      <c r="B29" s="57"/>
      <c r="C29" s="330">
        <v>-14233</v>
      </c>
      <c r="D29" s="330">
        <v>-6556</v>
      </c>
      <c r="E29" s="61">
        <v>-365</v>
      </c>
      <c r="F29" s="61">
        <v>-20255</v>
      </c>
      <c r="G29" s="57"/>
      <c r="H29" s="61">
        <v>3540</v>
      </c>
      <c r="I29" s="61">
        <v>-4553</v>
      </c>
      <c r="J29" s="61">
        <v>4608</v>
      </c>
      <c r="K29" s="61">
        <v>-21407</v>
      </c>
      <c r="L29" s="64"/>
      <c r="M29" s="61">
        <v>825</v>
      </c>
      <c r="N29" s="61">
        <v>-710</v>
      </c>
      <c r="O29" s="61">
        <v>4679</v>
      </c>
      <c r="P29" s="61">
        <v>-25991</v>
      </c>
    </row>
    <row r="30" spans="1:16">
      <c r="A30" s="60" t="s">
        <v>77</v>
      </c>
      <c r="B30" s="57"/>
      <c r="C30" s="330">
        <v>-12774</v>
      </c>
      <c r="D30" s="330">
        <v>54930</v>
      </c>
      <c r="E30" s="61">
        <v>-18668</v>
      </c>
      <c r="F30" s="61">
        <v>-18070</v>
      </c>
      <c r="G30" s="57"/>
      <c r="H30" s="61">
        <v>-13078</v>
      </c>
      <c r="I30" s="61">
        <v>66303</v>
      </c>
      <c r="J30" s="61">
        <v>-24808</v>
      </c>
      <c r="K30" s="61">
        <v>-32998</v>
      </c>
      <c r="L30" s="64"/>
      <c r="M30" s="61">
        <v>-2075</v>
      </c>
      <c r="N30" s="61">
        <v>37585</v>
      </c>
      <c r="O30" s="61">
        <v>-17538</v>
      </c>
      <c r="P30" s="61">
        <v>-7234</v>
      </c>
    </row>
    <row r="31" spans="1:16">
      <c r="A31" s="60" t="s">
        <v>14</v>
      </c>
      <c r="B31" s="57"/>
      <c r="C31" s="330">
        <v>-1453</v>
      </c>
      <c r="D31" s="330">
        <v>670</v>
      </c>
      <c r="E31" s="61">
        <v>497</v>
      </c>
      <c r="F31" s="61">
        <v>-208</v>
      </c>
      <c r="G31" s="57"/>
      <c r="H31" s="61">
        <v>3550</v>
      </c>
      <c r="I31" s="61">
        <v>911</v>
      </c>
      <c r="J31" s="61">
        <v>-2630</v>
      </c>
      <c r="K31" s="61">
        <v>588</v>
      </c>
      <c r="L31" s="64"/>
      <c r="M31" s="61">
        <v>-3</v>
      </c>
      <c r="N31" s="61">
        <v>-445</v>
      </c>
      <c r="O31" s="61">
        <v>-667</v>
      </c>
      <c r="P31" s="61">
        <v>-1545</v>
      </c>
    </row>
    <row r="32" spans="1:16">
      <c r="A32" s="56" t="s">
        <v>78</v>
      </c>
      <c r="B32" s="56"/>
      <c r="C32" s="331">
        <f>SUM(C10:C31)</f>
        <v>65217</v>
      </c>
      <c r="D32" s="331">
        <f>SUM(D10:D31)</f>
        <v>116828</v>
      </c>
      <c r="E32" s="63">
        <f>SUM(E10:E31)</f>
        <v>74694</v>
      </c>
      <c r="F32" s="63">
        <f>SUM(F10:F31)</f>
        <v>61763</v>
      </c>
      <c r="G32" s="56"/>
      <c r="H32" s="63">
        <f>SUM(H10:H31)</f>
        <v>79846</v>
      </c>
      <c r="I32" s="63">
        <f>SUM(I10:I31)</f>
        <v>96598</v>
      </c>
      <c r="J32" s="63">
        <v>44698</v>
      </c>
      <c r="K32" s="63">
        <v>45348</v>
      </c>
      <c r="L32" s="65"/>
      <c r="M32" s="63">
        <v>51957</v>
      </c>
      <c r="N32" s="63">
        <v>82327</v>
      </c>
      <c r="O32" s="63">
        <v>40003</v>
      </c>
      <c r="P32" s="63">
        <v>48934</v>
      </c>
    </row>
    <row r="33" spans="1:16">
      <c r="A33" s="56"/>
      <c r="B33" s="56"/>
      <c r="C33" s="330"/>
      <c r="D33" s="330"/>
      <c r="E33" s="61"/>
      <c r="F33" s="61"/>
      <c r="G33" s="56"/>
      <c r="H33" s="61"/>
      <c r="I33" s="61"/>
      <c r="J33" s="61"/>
      <c r="K33" s="61"/>
      <c r="L33" s="64"/>
      <c r="M33" s="61"/>
      <c r="N33" s="61"/>
      <c r="O33" s="61"/>
      <c r="P33" s="61"/>
    </row>
    <row r="34" spans="1:16">
      <c r="A34" s="56" t="s">
        <v>79</v>
      </c>
      <c r="B34" s="60"/>
      <c r="C34" s="330"/>
      <c r="D34" s="330"/>
      <c r="E34" s="61"/>
      <c r="F34" s="61"/>
      <c r="G34" s="60"/>
      <c r="H34" s="61"/>
      <c r="I34" s="61"/>
      <c r="J34" s="61"/>
      <c r="K34" s="61"/>
      <c r="L34" s="64"/>
      <c r="M34" s="61"/>
      <c r="N34" s="61"/>
      <c r="O34" s="61"/>
      <c r="P34" s="61"/>
    </row>
    <row r="35" spans="1:16">
      <c r="A35" s="60" t="s">
        <v>206</v>
      </c>
      <c r="B35" s="57"/>
      <c r="C35" s="330">
        <v>-7315</v>
      </c>
      <c r="D35" s="330">
        <v>-5875</v>
      </c>
      <c r="E35" s="61">
        <v>-4879</v>
      </c>
      <c r="F35" s="61">
        <v>-5038</v>
      </c>
      <c r="G35" s="57"/>
      <c r="H35" s="61">
        <v>-4447</v>
      </c>
      <c r="I35" s="61">
        <v>-4694</v>
      </c>
      <c r="J35" s="61">
        <v>-8785</v>
      </c>
      <c r="K35" s="61">
        <v>-7902</v>
      </c>
      <c r="L35" s="64"/>
      <c r="M35" s="61">
        <v>-10126</v>
      </c>
      <c r="N35" s="61">
        <v>-11954</v>
      </c>
      <c r="O35" s="61">
        <v>-7639</v>
      </c>
      <c r="P35" s="61">
        <v>-6943</v>
      </c>
    </row>
    <row r="36" spans="1:16">
      <c r="A36" s="60" t="s">
        <v>111</v>
      </c>
      <c r="B36" s="57"/>
      <c r="C36" s="330">
        <v>-192</v>
      </c>
      <c r="D36" s="330">
        <v>0</v>
      </c>
      <c r="E36" s="61">
        <v>0</v>
      </c>
      <c r="F36" s="61">
        <v>0</v>
      </c>
      <c r="G36" s="57"/>
      <c r="H36" s="61">
        <v>0</v>
      </c>
      <c r="I36" s="61">
        <v>0</v>
      </c>
      <c r="J36" s="61">
        <v>-193</v>
      </c>
      <c r="K36" s="61">
        <v>0</v>
      </c>
      <c r="L36" s="64"/>
      <c r="M36" s="61">
        <v>0</v>
      </c>
      <c r="N36" s="61">
        <v>0</v>
      </c>
      <c r="O36" s="61">
        <v>0</v>
      </c>
      <c r="P36" s="61">
        <v>0</v>
      </c>
    </row>
    <row r="37" spans="1:16" ht="23.15">
      <c r="A37" s="69" t="s">
        <v>113</v>
      </c>
      <c r="B37" s="57"/>
      <c r="C37" s="330"/>
      <c r="D37" s="330">
        <v>0</v>
      </c>
      <c r="E37" s="61">
        <v>-516</v>
      </c>
      <c r="F37" s="61">
        <v>0</v>
      </c>
      <c r="G37" s="57"/>
      <c r="H37" s="61">
        <v>0</v>
      </c>
      <c r="I37" s="61">
        <v>-214</v>
      </c>
      <c r="J37" s="61">
        <v>-1524</v>
      </c>
      <c r="K37" s="61">
        <v>0</v>
      </c>
      <c r="L37" s="64"/>
      <c r="M37" s="61">
        <v>0</v>
      </c>
      <c r="N37" s="61">
        <v>0</v>
      </c>
      <c r="O37" s="61">
        <v>0</v>
      </c>
      <c r="P37" s="61">
        <v>0</v>
      </c>
    </row>
    <row r="38" spans="1:16">
      <c r="A38" s="60" t="s">
        <v>127</v>
      </c>
      <c r="B38" s="57"/>
      <c r="C38" s="330"/>
      <c r="D38" s="330">
        <v>0</v>
      </c>
      <c r="E38" s="61">
        <v>0</v>
      </c>
      <c r="F38" s="61">
        <v>0</v>
      </c>
      <c r="G38" s="57"/>
      <c r="H38" s="61">
        <v>-623</v>
      </c>
      <c r="I38" s="61">
        <v>-131</v>
      </c>
      <c r="J38" s="61">
        <v>0</v>
      </c>
      <c r="K38" s="61">
        <v>-6260</v>
      </c>
      <c r="L38" s="64"/>
      <c r="M38" s="61">
        <v>0</v>
      </c>
      <c r="N38" s="61">
        <v>0</v>
      </c>
      <c r="O38" s="61">
        <v>0</v>
      </c>
      <c r="P38" s="61">
        <v>0</v>
      </c>
    </row>
    <row r="39" spans="1:16">
      <c r="A39" s="60" t="s">
        <v>126</v>
      </c>
      <c r="B39" s="57"/>
      <c r="C39" s="330"/>
      <c r="D39" s="330">
        <v>0</v>
      </c>
      <c r="E39" s="61">
        <v>0</v>
      </c>
      <c r="F39" s="61">
        <v>0</v>
      </c>
      <c r="G39" s="57"/>
      <c r="H39" s="61">
        <v>0</v>
      </c>
      <c r="I39" s="61">
        <v>0</v>
      </c>
      <c r="J39" s="61">
        <v>2058</v>
      </c>
      <c r="K39" s="61">
        <v>-247711</v>
      </c>
      <c r="L39" s="64"/>
      <c r="M39" s="61">
        <v>0</v>
      </c>
      <c r="N39" s="61">
        <v>0</v>
      </c>
      <c r="O39" s="61">
        <v>0</v>
      </c>
      <c r="P39" s="61">
        <v>0</v>
      </c>
    </row>
    <row r="40" spans="1:16">
      <c r="A40" s="60" t="s">
        <v>207</v>
      </c>
      <c r="B40" s="57"/>
      <c r="C40" s="330"/>
      <c r="D40" s="330">
        <v>0</v>
      </c>
      <c r="E40" s="61">
        <v>0</v>
      </c>
      <c r="F40" s="61">
        <v>-315331</v>
      </c>
      <c r="G40" s="57"/>
      <c r="H40" s="61">
        <v>0</v>
      </c>
      <c r="I40" s="61">
        <v>0</v>
      </c>
      <c r="J40" s="61">
        <v>0</v>
      </c>
      <c r="K40" s="61">
        <v>0</v>
      </c>
      <c r="L40" s="64"/>
      <c r="M40" s="61">
        <v>0</v>
      </c>
      <c r="N40" s="61">
        <v>0</v>
      </c>
      <c r="O40" s="61">
        <v>0</v>
      </c>
      <c r="P40" s="61">
        <v>0</v>
      </c>
    </row>
    <row r="41" spans="1:16">
      <c r="A41" s="60" t="s">
        <v>227</v>
      </c>
      <c r="B41" s="57"/>
      <c r="C41" s="330"/>
      <c r="D41" s="330">
        <v>-19366</v>
      </c>
      <c r="E41" s="61"/>
      <c r="F41" s="61"/>
      <c r="G41" s="57"/>
      <c r="H41" s="61"/>
      <c r="I41" s="61"/>
      <c r="J41" s="61"/>
      <c r="K41" s="61"/>
      <c r="L41" s="64"/>
      <c r="M41" s="61"/>
      <c r="N41" s="61"/>
      <c r="O41" s="61"/>
      <c r="P41" s="61"/>
    </row>
    <row r="42" spans="1:16">
      <c r="A42" s="60" t="s">
        <v>238</v>
      </c>
      <c r="B42" s="57"/>
      <c r="C42" s="330">
        <v>-11257</v>
      </c>
      <c r="D42" s="330"/>
      <c r="E42" s="61"/>
      <c r="F42" s="61"/>
      <c r="G42" s="57"/>
      <c r="H42" s="61"/>
      <c r="I42" s="61"/>
      <c r="J42" s="61"/>
      <c r="K42" s="61"/>
      <c r="L42" s="64"/>
      <c r="M42" s="61"/>
      <c r="N42" s="61"/>
      <c r="O42" s="61"/>
      <c r="P42" s="61"/>
    </row>
    <row r="43" spans="1:16">
      <c r="A43" s="60" t="s">
        <v>80</v>
      </c>
      <c r="B43" s="57"/>
      <c r="C43" s="330"/>
      <c r="D43" s="330">
        <v>0</v>
      </c>
      <c r="E43" s="61">
        <v>0</v>
      </c>
      <c r="F43" s="61">
        <v>0</v>
      </c>
      <c r="G43" s="57"/>
      <c r="H43" s="61">
        <v>0</v>
      </c>
      <c r="I43" s="61">
        <v>0</v>
      </c>
      <c r="J43" s="61">
        <v>0</v>
      </c>
      <c r="K43" s="61">
        <v>0</v>
      </c>
      <c r="L43" s="64"/>
      <c r="M43" s="61">
        <v>0</v>
      </c>
      <c r="N43" s="61">
        <v>-20198</v>
      </c>
      <c r="O43" s="61">
        <v>0</v>
      </c>
      <c r="P43" s="61">
        <v>0</v>
      </c>
    </row>
    <row r="44" spans="1:16">
      <c r="A44" s="60" t="s">
        <v>81</v>
      </c>
      <c r="B44" s="57"/>
      <c r="C44" s="330"/>
      <c r="D44" s="330">
        <v>0</v>
      </c>
      <c r="E44" s="61">
        <v>0</v>
      </c>
      <c r="F44" s="61">
        <v>0</v>
      </c>
      <c r="G44" s="57"/>
      <c r="H44" s="61">
        <v>0</v>
      </c>
      <c r="I44" s="61">
        <v>0</v>
      </c>
      <c r="J44" s="61">
        <v>0</v>
      </c>
      <c r="K44" s="61">
        <v>0</v>
      </c>
      <c r="L44" s="64"/>
      <c r="M44" s="61">
        <v>0</v>
      </c>
      <c r="N44" s="61">
        <v>-168657</v>
      </c>
      <c r="O44" s="61">
        <v>0</v>
      </c>
      <c r="P44" s="61">
        <v>0</v>
      </c>
    </row>
    <row r="45" spans="1:16">
      <c r="A45" s="60" t="s">
        <v>82</v>
      </c>
      <c r="B45" s="57"/>
      <c r="C45" s="330"/>
      <c r="D45" s="330">
        <v>0</v>
      </c>
      <c r="E45" s="61">
        <v>0</v>
      </c>
      <c r="F45" s="61">
        <v>0</v>
      </c>
      <c r="G45" s="57"/>
      <c r="H45" s="61">
        <v>0</v>
      </c>
      <c r="I45" s="61">
        <v>0</v>
      </c>
      <c r="J45" s="61">
        <v>0</v>
      </c>
      <c r="K45" s="61">
        <v>0</v>
      </c>
      <c r="L45" s="64"/>
      <c r="M45" s="61">
        <v>0</v>
      </c>
      <c r="N45" s="61">
        <v>0</v>
      </c>
      <c r="O45" s="61">
        <v>-57221</v>
      </c>
      <c r="P45" s="61">
        <v>0</v>
      </c>
    </row>
    <row r="46" spans="1:16">
      <c r="A46" s="60" t="s">
        <v>83</v>
      </c>
      <c r="B46" s="57"/>
      <c r="C46" s="330"/>
      <c r="D46" s="330">
        <v>0</v>
      </c>
      <c r="E46" s="61">
        <v>0</v>
      </c>
      <c r="F46" s="61">
        <v>0</v>
      </c>
      <c r="G46" s="57"/>
      <c r="H46" s="61">
        <v>0</v>
      </c>
      <c r="I46" s="61">
        <v>0</v>
      </c>
      <c r="J46" s="61">
        <v>0</v>
      </c>
      <c r="K46" s="61">
        <v>0</v>
      </c>
      <c r="L46" s="64"/>
      <c r="M46" s="61">
        <v>0</v>
      </c>
      <c r="N46" s="61">
        <v>0</v>
      </c>
      <c r="O46" s="61">
        <v>0</v>
      </c>
      <c r="P46" s="61">
        <v>0</v>
      </c>
    </row>
    <row r="47" spans="1:16">
      <c r="A47" s="60" t="s">
        <v>84</v>
      </c>
      <c r="B47" s="57"/>
      <c r="C47" s="330"/>
      <c r="D47" s="330">
        <v>0</v>
      </c>
      <c r="E47" s="61">
        <v>0</v>
      </c>
      <c r="F47" s="61">
        <v>0</v>
      </c>
      <c r="G47" s="57"/>
      <c r="H47" s="61">
        <v>0</v>
      </c>
      <c r="I47" s="61">
        <v>0</v>
      </c>
      <c r="J47" s="61">
        <v>0</v>
      </c>
      <c r="K47" s="61">
        <v>0</v>
      </c>
      <c r="L47" s="64"/>
      <c r="M47" s="61">
        <v>0</v>
      </c>
      <c r="N47" s="61">
        <v>0</v>
      </c>
      <c r="O47" s="61">
        <v>0</v>
      </c>
      <c r="P47" s="61">
        <v>0</v>
      </c>
    </row>
    <row r="48" spans="1:16">
      <c r="A48" s="60" t="s">
        <v>85</v>
      </c>
      <c r="B48" s="57"/>
      <c r="C48" s="330"/>
      <c r="D48" s="330">
        <v>0</v>
      </c>
      <c r="E48" s="61">
        <v>0</v>
      </c>
      <c r="F48" s="61">
        <v>0</v>
      </c>
      <c r="G48" s="57"/>
      <c r="H48" s="61">
        <v>0</v>
      </c>
      <c r="I48" s="61">
        <v>0</v>
      </c>
      <c r="J48" s="61">
        <v>0</v>
      </c>
      <c r="K48" s="61">
        <v>0</v>
      </c>
      <c r="L48" s="64"/>
      <c r="M48" s="61">
        <v>-471</v>
      </c>
      <c r="N48" s="61">
        <v>0</v>
      </c>
      <c r="O48" s="61">
        <v>0</v>
      </c>
      <c r="P48" s="61">
        <v>0</v>
      </c>
    </row>
    <row r="49" spans="1:16">
      <c r="A49" s="60" t="s">
        <v>86</v>
      </c>
      <c r="B49" s="57"/>
      <c r="C49" s="330"/>
      <c r="D49" s="330">
        <v>0</v>
      </c>
      <c r="E49" s="61">
        <v>0</v>
      </c>
      <c r="F49" s="61">
        <v>0</v>
      </c>
      <c r="G49" s="57"/>
      <c r="H49" s="61">
        <v>0</v>
      </c>
      <c r="I49" s="61">
        <v>0</v>
      </c>
      <c r="J49" s="61">
        <v>0</v>
      </c>
      <c r="K49" s="61">
        <v>0</v>
      </c>
      <c r="L49" s="64"/>
      <c r="M49" s="61">
        <v>0</v>
      </c>
      <c r="N49" s="61">
        <v>0</v>
      </c>
      <c r="O49" s="61">
        <v>0</v>
      </c>
      <c r="P49" s="61">
        <v>0</v>
      </c>
    </row>
    <row r="50" spans="1:16">
      <c r="A50" s="60" t="s">
        <v>131</v>
      </c>
      <c r="B50" s="57"/>
      <c r="C50" s="330"/>
      <c r="D50" s="330">
        <v>0</v>
      </c>
      <c r="E50" s="61">
        <v>0</v>
      </c>
      <c r="F50" s="61">
        <v>0</v>
      </c>
      <c r="G50" s="57"/>
      <c r="H50" s="61">
        <v>0</v>
      </c>
      <c r="I50" s="61">
        <v>0</v>
      </c>
      <c r="J50" s="61">
        <v>0</v>
      </c>
      <c r="K50" s="61">
        <v>0</v>
      </c>
      <c r="L50" s="64"/>
      <c r="M50" s="61">
        <v>0</v>
      </c>
      <c r="N50" s="61">
        <v>0</v>
      </c>
      <c r="O50" s="61">
        <v>0</v>
      </c>
      <c r="P50" s="61">
        <v>0</v>
      </c>
    </row>
    <row r="51" spans="1:16">
      <c r="A51" s="60" t="s">
        <v>132</v>
      </c>
      <c r="B51" s="57"/>
      <c r="C51" s="330"/>
      <c r="D51" s="330">
        <v>0</v>
      </c>
      <c r="E51" s="61">
        <v>0</v>
      </c>
      <c r="F51" s="61">
        <v>0</v>
      </c>
      <c r="G51" s="57"/>
      <c r="H51" s="61">
        <v>0</v>
      </c>
      <c r="I51" s="61">
        <v>0</v>
      </c>
      <c r="J51" s="61">
        <v>0</v>
      </c>
      <c r="K51" s="61">
        <v>0</v>
      </c>
      <c r="L51" s="64"/>
      <c r="M51" s="61">
        <v>0</v>
      </c>
      <c r="N51" s="61">
        <v>0</v>
      </c>
      <c r="O51" s="61">
        <v>0</v>
      </c>
      <c r="P51" s="61">
        <v>0</v>
      </c>
    </row>
    <row r="52" spans="1:16">
      <c r="A52" s="60" t="s">
        <v>87</v>
      </c>
      <c r="B52" s="57"/>
      <c r="C52" s="330"/>
      <c r="D52" s="330">
        <v>0</v>
      </c>
      <c r="E52" s="61">
        <v>0</v>
      </c>
      <c r="F52" s="61">
        <v>0</v>
      </c>
      <c r="G52" s="57"/>
      <c r="H52" s="61">
        <v>0</v>
      </c>
      <c r="I52" s="61">
        <v>0</v>
      </c>
      <c r="J52" s="61">
        <v>0</v>
      </c>
      <c r="K52" s="61">
        <v>0</v>
      </c>
      <c r="L52" s="64"/>
      <c r="M52" s="61">
        <v>0</v>
      </c>
      <c r="N52" s="61">
        <v>0</v>
      </c>
      <c r="O52" s="61">
        <v>0</v>
      </c>
      <c r="P52" s="61">
        <v>0</v>
      </c>
    </row>
    <row r="53" spans="1:16">
      <c r="A53" s="60" t="s">
        <v>133</v>
      </c>
      <c r="B53" s="57"/>
      <c r="C53" s="330"/>
      <c r="D53" s="330">
        <v>0</v>
      </c>
      <c r="E53" s="61">
        <v>0</v>
      </c>
      <c r="F53" s="61">
        <v>0</v>
      </c>
      <c r="G53" s="57"/>
      <c r="H53" s="61">
        <v>0</v>
      </c>
      <c r="I53" s="61">
        <v>0</v>
      </c>
      <c r="J53" s="61">
        <v>0</v>
      </c>
      <c r="K53" s="61">
        <v>0</v>
      </c>
      <c r="L53" s="64"/>
      <c r="M53" s="61">
        <v>0</v>
      </c>
      <c r="N53" s="61">
        <v>0</v>
      </c>
      <c r="O53" s="61">
        <v>0</v>
      </c>
      <c r="P53" s="61">
        <v>0</v>
      </c>
    </row>
    <row r="54" spans="1:16">
      <c r="A54" s="60" t="s">
        <v>125</v>
      </c>
      <c r="B54" s="57"/>
      <c r="C54" s="330"/>
      <c r="D54" s="330">
        <v>0</v>
      </c>
      <c r="E54" s="61">
        <v>0</v>
      </c>
      <c r="F54" s="61">
        <v>0</v>
      </c>
      <c r="G54" s="57"/>
      <c r="H54" s="61">
        <v>0</v>
      </c>
      <c r="I54" s="61">
        <v>0</v>
      </c>
      <c r="J54" s="61">
        <v>0</v>
      </c>
      <c r="K54" s="61">
        <v>0</v>
      </c>
      <c r="L54" s="64"/>
      <c r="M54" s="61">
        <v>1186</v>
      </c>
      <c r="N54" s="61">
        <v>0</v>
      </c>
      <c r="O54" s="61">
        <v>0</v>
      </c>
      <c r="P54" s="61">
        <v>-668</v>
      </c>
    </row>
    <row r="55" spans="1:16">
      <c r="A55" s="60" t="s">
        <v>88</v>
      </c>
      <c r="B55" s="60"/>
      <c r="C55" s="330"/>
      <c r="D55" s="330">
        <v>0</v>
      </c>
      <c r="E55" s="61">
        <v>0</v>
      </c>
      <c r="F55" s="61">
        <v>0</v>
      </c>
      <c r="G55" s="60"/>
      <c r="H55" s="61">
        <v>0</v>
      </c>
      <c r="I55" s="61">
        <v>0</v>
      </c>
      <c r="J55" s="61">
        <v>0</v>
      </c>
      <c r="K55" s="61">
        <v>0</v>
      </c>
      <c r="L55" s="64"/>
      <c r="M55" s="61">
        <v>0</v>
      </c>
      <c r="N55" s="61">
        <v>0</v>
      </c>
      <c r="O55" s="61">
        <v>0</v>
      </c>
      <c r="P55" s="61">
        <v>0</v>
      </c>
    </row>
    <row r="56" spans="1:16">
      <c r="A56" s="60" t="s">
        <v>89</v>
      </c>
      <c r="B56" s="60"/>
      <c r="C56" s="311">
        <v>-222</v>
      </c>
      <c r="D56" s="311">
        <v>-222</v>
      </c>
      <c r="E56" s="33">
        <v>-214</v>
      </c>
      <c r="F56" s="33">
        <v>-217</v>
      </c>
      <c r="G56" s="60"/>
      <c r="H56" s="33">
        <v>-187</v>
      </c>
      <c r="I56" s="33">
        <v>-317</v>
      </c>
      <c r="J56" s="33">
        <v>-335</v>
      </c>
      <c r="K56" s="33">
        <v>-274</v>
      </c>
      <c r="L56" s="64"/>
      <c r="M56" s="33">
        <v>-371</v>
      </c>
      <c r="N56" s="33">
        <v>-1392</v>
      </c>
      <c r="O56" s="33">
        <v>-1408</v>
      </c>
      <c r="P56" s="33">
        <v>-1406</v>
      </c>
    </row>
    <row r="57" spans="1:16">
      <c r="A57" s="60" t="s">
        <v>239</v>
      </c>
      <c r="B57" s="60"/>
      <c r="C57" s="311">
        <v>-3750</v>
      </c>
      <c r="D57" s="311"/>
      <c r="E57" s="33"/>
      <c r="F57" s="33"/>
      <c r="G57" s="60"/>
      <c r="H57" s="33"/>
      <c r="I57" s="33"/>
      <c r="J57" s="33"/>
      <c r="K57" s="33"/>
      <c r="L57" s="64"/>
      <c r="M57" s="33"/>
      <c r="N57" s="33"/>
      <c r="O57" s="33"/>
      <c r="P57" s="33"/>
    </row>
    <row r="58" spans="1:16">
      <c r="A58" s="56" t="s">
        <v>114</v>
      </c>
      <c r="B58" s="56"/>
      <c r="C58" s="331">
        <f>SUM(C35:C57)</f>
        <v>-22736</v>
      </c>
      <c r="D58" s="331">
        <f>SUM(D35:D57)</f>
        <v>-25463</v>
      </c>
      <c r="E58" s="254">
        <f>SUM(E35:E57)</f>
        <v>-5609</v>
      </c>
      <c r="F58" s="254">
        <f>SUM(F35:F57)</f>
        <v>-320586</v>
      </c>
      <c r="G58" s="56"/>
      <c r="H58" s="254">
        <f>SUM(H35:H57)</f>
        <v>-5257</v>
      </c>
      <c r="I58" s="254">
        <f>SUM(I35:I57)</f>
        <v>-5356</v>
      </c>
      <c r="J58" s="254">
        <f>SUM(J35:J57)</f>
        <v>-8779</v>
      </c>
      <c r="K58" s="254">
        <f>SUM(K35:K57)</f>
        <v>-262147</v>
      </c>
      <c r="L58" s="65"/>
      <c r="M58" s="254">
        <f>SUM(M35:M57)</f>
        <v>-9782</v>
      </c>
      <c r="N58" s="254">
        <f>SUM(N35:N57)</f>
        <v>-202201</v>
      </c>
      <c r="O58" s="254">
        <f>SUM(O35:O57)</f>
        <v>-66268</v>
      </c>
      <c r="P58" s="254">
        <f>SUM(P35:P57)</f>
        <v>-9017</v>
      </c>
    </row>
    <row r="59" spans="1:16">
      <c r="A59" s="56"/>
      <c r="B59" s="56"/>
      <c r="C59" s="330"/>
      <c r="D59" s="330"/>
      <c r="E59" s="61"/>
      <c r="F59" s="61"/>
      <c r="G59" s="56"/>
      <c r="H59" s="61"/>
      <c r="I59" s="61"/>
      <c r="J59" s="61"/>
      <c r="K59" s="61"/>
      <c r="L59" s="64"/>
      <c r="M59" s="61"/>
      <c r="N59" s="61"/>
      <c r="O59" s="61"/>
      <c r="P59" s="61"/>
    </row>
    <row r="60" spans="1:16">
      <c r="A60" s="56" t="s">
        <v>90</v>
      </c>
      <c r="B60" s="60"/>
      <c r="C60" s="330"/>
      <c r="D60" s="330"/>
      <c r="E60" s="61"/>
      <c r="F60" s="61"/>
      <c r="G60" s="60"/>
      <c r="H60" s="61"/>
      <c r="I60" s="61"/>
      <c r="J60" s="61"/>
      <c r="K60" s="61"/>
      <c r="L60" s="64"/>
      <c r="M60" s="61"/>
      <c r="N60" s="61"/>
      <c r="O60" s="61"/>
      <c r="P60" s="61"/>
    </row>
    <row r="61" spans="1:16">
      <c r="A61" s="60" t="s">
        <v>91</v>
      </c>
      <c r="B61" s="60"/>
      <c r="C61" s="330">
        <v>303</v>
      </c>
      <c r="D61" s="330">
        <v>1</v>
      </c>
      <c r="E61" s="61">
        <v>259</v>
      </c>
      <c r="F61" s="61">
        <v>352</v>
      </c>
      <c r="G61" s="60"/>
      <c r="H61" s="61">
        <v>13</v>
      </c>
      <c r="I61" s="61">
        <v>2215</v>
      </c>
      <c r="J61" s="61">
        <v>163</v>
      </c>
      <c r="K61" s="61">
        <v>332</v>
      </c>
      <c r="L61" s="64"/>
      <c r="M61" s="61">
        <v>311</v>
      </c>
      <c r="N61" s="61">
        <v>1015</v>
      </c>
      <c r="O61" s="61">
        <v>130</v>
      </c>
      <c r="P61" s="61">
        <v>432</v>
      </c>
    </row>
    <row r="62" spans="1:16">
      <c r="A62" s="60" t="s">
        <v>118</v>
      </c>
      <c r="B62" s="60"/>
      <c r="C62" s="330">
        <v>8817</v>
      </c>
      <c r="D62" s="330">
        <v>1128</v>
      </c>
      <c r="E62" s="61">
        <v>2409</v>
      </c>
      <c r="F62" s="61">
        <v>3993</v>
      </c>
      <c r="G62" s="60"/>
      <c r="H62" s="61">
        <v>2934</v>
      </c>
      <c r="I62" s="61">
        <v>7075</v>
      </c>
      <c r="J62" s="61">
        <v>3424</v>
      </c>
      <c r="K62" s="61">
        <v>7837</v>
      </c>
      <c r="L62" s="64"/>
      <c r="M62" s="61">
        <v>2128</v>
      </c>
      <c r="N62" s="61">
        <v>4831</v>
      </c>
      <c r="O62" s="61">
        <v>1307</v>
      </c>
      <c r="P62" s="61">
        <v>3246</v>
      </c>
    </row>
    <row r="63" spans="1:16">
      <c r="A63" s="60" t="s">
        <v>92</v>
      </c>
      <c r="B63" s="60"/>
      <c r="C63" s="330"/>
      <c r="D63" s="330">
        <v>0</v>
      </c>
      <c r="E63" s="61">
        <v>0</v>
      </c>
      <c r="F63" s="61">
        <v>0</v>
      </c>
      <c r="G63" s="60"/>
      <c r="H63" s="61">
        <v>-10888</v>
      </c>
      <c r="I63" s="61">
        <v>0</v>
      </c>
      <c r="J63" s="61">
        <v>0</v>
      </c>
      <c r="K63" s="61">
        <v>0</v>
      </c>
      <c r="L63" s="64"/>
      <c r="M63" s="61">
        <v>0</v>
      </c>
      <c r="N63" s="61">
        <v>0</v>
      </c>
      <c r="O63" s="61">
        <v>-12499</v>
      </c>
      <c r="P63" s="61">
        <v>0</v>
      </c>
    </row>
    <row r="64" spans="1:16" s="51" customFormat="1">
      <c r="A64" s="60" t="s">
        <v>97</v>
      </c>
      <c r="B64" s="60"/>
      <c r="C64" s="330"/>
      <c r="D64" s="330">
        <v>0</v>
      </c>
      <c r="E64" s="61">
        <v>0</v>
      </c>
      <c r="F64" s="61">
        <v>0</v>
      </c>
      <c r="G64" s="60"/>
      <c r="H64" s="61">
        <v>0</v>
      </c>
      <c r="I64" s="61">
        <v>0</v>
      </c>
      <c r="J64" s="61">
        <v>600000</v>
      </c>
      <c r="K64" s="61">
        <v>48500</v>
      </c>
      <c r="L64" s="66"/>
      <c r="M64" s="61">
        <v>0</v>
      </c>
      <c r="N64" s="61">
        <v>0</v>
      </c>
      <c r="O64" s="61">
        <v>0</v>
      </c>
      <c r="P64" s="61">
        <v>0</v>
      </c>
    </row>
    <row r="65" spans="1:16" s="51" customFormat="1">
      <c r="A65" s="60" t="s">
        <v>96</v>
      </c>
      <c r="B65" s="60"/>
      <c r="C65" s="330">
        <v>-7669</v>
      </c>
      <c r="D65" s="330">
        <v>-7670</v>
      </c>
      <c r="E65" s="61">
        <v>-7671</v>
      </c>
      <c r="F65" s="61">
        <v>-7667</v>
      </c>
      <c r="G65" s="60"/>
      <c r="H65" s="61">
        <v>-7667</v>
      </c>
      <c r="I65" s="61">
        <v>-7664</v>
      </c>
      <c r="J65" s="61">
        <v>-332940</v>
      </c>
      <c r="K65" s="61">
        <v>-916</v>
      </c>
      <c r="L65" s="66"/>
      <c r="M65" s="61">
        <v>-914</v>
      </c>
      <c r="N65" s="61">
        <v>-901</v>
      </c>
      <c r="O65" s="61">
        <v>-882</v>
      </c>
      <c r="P65" s="61">
        <v>-878</v>
      </c>
    </row>
    <row r="66" spans="1:16">
      <c r="A66" s="60" t="s">
        <v>93</v>
      </c>
      <c r="B66" s="60"/>
      <c r="C66" s="311"/>
      <c r="D66" s="311">
        <v>0</v>
      </c>
      <c r="E66" s="33">
        <v>0</v>
      </c>
      <c r="F66" s="33">
        <v>0</v>
      </c>
      <c r="G66" s="60"/>
      <c r="H66" s="33">
        <v>0</v>
      </c>
      <c r="I66" s="33">
        <v>-525</v>
      </c>
      <c r="J66" s="33">
        <v>-9309</v>
      </c>
      <c r="K66" s="33">
        <v>0</v>
      </c>
      <c r="L66" s="64"/>
      <c r="M66" s="33">
        <v>0</v>
      </c>
      <c r="N66" s="33">
        <v>0</v>
      </c>
      <c r="O66" s="33">
        <v>-29</v>
      </c>
      <c r="P66" s="33">
        <v>0</v>
      </c>
    </row>
    <row r="67" spans="1:16">
      <c r="A67" s="60" t="s">
        <v>240</v>
      </c>
      <c r="B67" s="60"/>
      <c r="C67" s="311">
        <v>-17703</v>
      </c>
      <c r="D67" s="311"/>
      <c r="E67" s="33"/>
      <c r="F67" s="33"/>
      <c r="G67" s="60"/>
      <c r="H67" s="33"/>
      <c r="I67" s="33"/>
      <c r="J67" s="33"/>
      <c r="K67" s="33"/>
      <c r="L67" s="64"/>
      <c r="M67" s="33"/>
      <c r="N67" s="33"/>
      <c r="O67" s="33"/>
      <c r="P67" s="33"/>
    </row>
    <row r="68" spans="1:16">
      <c r="A68" s="56" t="s">
        <v>115</v>
      </c>
      <c r="B68" s="56"/>
      <c r="C68" s="331">
        <f>SUM(C61:C67)</f>
        <v>-16252</v>
      </c>
      <c r="D68" s="331">
        <f>SUM(D61:D67)</f>
        <v>-6541</v>
      </c>
      <c r="E68" s="254">
        <f>SUM(E61:E67)</f>
        <v>-5003</v>
      </c>
      <c r="F68" s="254">
        <f>SUM(F61:F67)</f>
        <v>-3322</v>
      </c>
      <c r="G68" s="56"/>
      <c r="H68" s="254">
        <f>SUM(H61:H67)</f>
        <v>-15608</v>
      </c>
      <c r="I68" s="254">
        <f>SUM(I61:I67)</f>
        <v>1101</v>
      </c>
      <c r="J68" s="254">
        <f>SUM(J61:J67)</f>
        <v>261338</v>
      </c>
      <c r="K68" s="254">
        <f>SUM(K61:K67)</f>
        <v>55753</v>
      </c>
      <c r="L68" s="65"/>
      <c r="M68" s="254">
        <f>SUM(M61:M67)</f>
        <v>1525</v>
      </c>
      <c r="N68" s="254">
        <f>SUM(N61:N67)</f>
        <v>4945</v>
      </c>
      <c r="O68" s="254">
        <f>SUM(O61:O67)</f>
        <v>-11973</v>
      </c>
      <c r="P68" s="254">
        <f>SUM(P61:P67)</f>
        <v>2800</v>
      </c>
    </row>
    <row r="69" spans="1:16">
      <c r="A69" s="60" t="s">
        <v>117</v>
      </c>
      <c r="B69" s="60"/>
      <c r="C69" s="330">
        <v>-2695</v>
      </c>
      <c r="D69" s="330">
        <v>-5171</v>
      </c>
      <c r="E69" s="61">
        <v>941</v>
      </c>
      <c r="F69" s="61">
        <v>4633</v>
      </c>
      <c r="G69" s="60"/>
      <c r="H69" s="61">
        <v>-8140</v>
      </c>
      <c r="I69" s="61">
        <v>2652</v>
      </c>
      <c r="J69" s="61">
        <v>-2640</v>
      </c>
      <c r="K69" s="61">
        <v>-3800</v>
      </c>
      <c r="L69" s="64"/>
      <c r="M69" s="61">
        <v>2693</v>
      </c>
      <c r="N69" s="61">
        <v>11893</v>
      </c>
      <c r="O69" s="61">
        <v>-5671</v>
      </c>
      <c r="P69" s="61">
        <v>15783</v>
      </c>
    </row>
    <row r="70" spans="1:16">
      <c r="A70" s="60" t="s">
        <v>116</v>
      </c>
      <c r="B70" s="60"/>
      <c r="C70" s="330">
        <f>C32+C58+C68+C69</f>
        <v>23534</v>
      </c>
      <c r="D70" s="330">
        <f>D32+D58+D68+D69</f>
        <v>79653</v>
      </c>
      <c r="E70" s="61">
        <f>E32+E58+E68+E69</f>
        <v>65023</v>
      </c>
      <c r="F70" s="61">
        <f>F32+F58+F68+F69</f>
        <v>-257512</v>
      </c>
      <c r="G70" s="60"/>
      <c r="H70" s="61">
        <f>H32+H58+H68+H69</f>
        <v>50841</v>
      </c>
      <c r="I70" s="61">
        <f>I32+I58+I68+I69</f>
        <v>94995</v>
      </c>
      <c r="J70" s="61">
        <v>294617</v>
      </c>
      <c r="K70" s="61">
        <v>-164846</v>
      </c>
      <c r="L70" s="64"/>
      <c r="M70" s="61">
        <v>46393</v>
      </c>
      <c r="N70" s="61">
        <v>-103036</v>
      </c>
      <c r="O70" s="61">
        <v>-43909</v>
      </c>
      <c r="P70" s="61">
        <v>58500</v>
      </c>
    </row>
    <row r="71" spans="1:16">
      <c r="A71" s="60" t="s">
        <v>94</v>
      </c>
      <c r="B71" s="60"/>
      <c r="C71" s="311">
        <v>446911</v>
      </c>
      <c r="D71" s="311">
        <v>367258</v>
      </c>
      <c r="E71" s="33">
        <v>302235</v>
      </c>
      <c r="F71" s="33">
        <v>559747</v>
      </c>
      <c r="G71" s="60"/>
      <c r="H71" s="33">
        <f>I72</f>
        <v>508906</v>
      </c>
      <c r="I71" s="33">
        <f>J72</f>
        <v>413911</v>
      </c>
      <c r="J71" s="33">
        <v>119294</v>
      </c>
      <c r="K71" s="33">
        <v>284140</v>
      </c>
      <c r="L71" s="64"/>
      <c r="M71" s="33">
        <v>237747</v>
      </c>
      <c r="N71" s="33">
        <v>340783</v>
      </c>
      <c r="O71" s="33">
        <v>384692</v>
      </c>
      <c r="P71" s="33">
        <v>326192</v>
      </c>
    </row>
    <row r="72" spans="1:16" ht="12.9" thickBot="1">
      <c r="A72" s="60" t="s">
        <v>95</v>
      </c>
      <c r="B72" s="60"/>
      <c r="C72" s="318">
        <f>C70+C71</f>
        <v>470445</v>
      </c>
      <c r="D72" s="318">
        <f>D70+D71</f>
        <v>446911</v>
      </c>
      <c r="E72" s="41">
        <f>E70+E71</f>
        <v>367258</v>
      </c>
      <c r="F72" s="41">
        <f>F70+F71</f>
        <v>302235</v>
      </c>
      <c r="G72" s="60"/>
      <c r="H72" s="41">
        <f>SUM(H70:H71)</f>
        <v>559747</v>
      </c>
      <c r="I72" s="41">
        <f>SUM(I70:I71)</f>
        <v>508906</v>
      </c>
      <c r="J72" s="41">
        <v>413911</v>
      </c>
      <c r="K72" s="41">
        <v>119294</v>
      </c>
      <c r="L72" s="65"/>
      <c r="M72" s="41">
        <v>284140</v>
      </c>
      <c r="N72" s="41">
        <v>237747</v>
      </c>
      <c r="O72" s="41">
        <v>340783</v>
      </c>
      <c r="P72" s="41">
        <v>384692</v>
      </c>
    </row>
    <row r="73" spans="1:16" ht="12.9" thickTop="1"/>
  </sheetData>
  <sheetProtection selectLockedCells="1"/>
  <mergeCells count="3">
    <mergeCell ref="M6:P6"/>
    <mergeCell ref="H6:K6"/>
    <mergeCell ref="C6:F6"/>
  </mergeCells>
  <pageMargins left="0.7" right="0.7" top="0.75" bottom="0.75" header="0.3" footer="0.3"/>
  <pageSetup scale="54"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81"/>
  <sheetViews>
    <sheetView tabSelected="1" view="pageBreakPreview" zoomScaleNormal="100" zoomScaleSheetLayoutView="100" workbookViewId="0">
      <pane xSplit="3" ySplit="9" topLeftCell="D10" activePane="bottomRight" state="frozen"/>
      <selection pane="topRight" activeCell="D1" sqref="D1"/>
      <selection pane="bottomLeft" activeCell="A10" sqref="A10"/>
      <selection pane="bottomRight" activeCell="D3" sqref="D3"/>
    </sheetView>
  </sheetViews>
  <sheetFormatPr defaultColWidth="9.15234375" defaultRowHeight="12.45"/>
  <cols>
    <col min="1" max="1" width="2" style="67" customWidth="1"/>
    <col min="2" max="2" width="40.3828125" style="67" customWidth="1"/>
    <col min="3" max="3" width="4.53515625" style="67" customWidth="1"/>
    <col min="4" max="7" width="11" style="67" customWidth="1"/>
    <col min="8" max="8" width="10.53515625" style="67" customWidth="1"/>
    <col min="9" max="15" width="11.53515625" style="67" customWidth="1"/>
    <col min="16" max="16" width="2.3046875" style="67" customWidth="1"/>
    <col min="17" max="16384" width="9.15234375" style="67"/>
  </cols>
  <sheetData>
    <row r="1" spans="2:15">
      <c r="D1" s="291"/>
    </row>
    <row r="2" spans="2:15" s="86" customFormat="1" ht="11.6">
      <c r="B2" s="81" t="s">
        <v>0</v>
      </c>
      <c r="C2" s="81"/>
      <c r="E2" s="81"/>
      <c r="F2" s="81"/>
      <c r="G2" s="81"/>
      <c r="H2" s="81"/>
    </row>
    <row r="3" spans="2:15" s="86" customFormat="1" ht="11.6">
      <c r="B3" s="45" t="s">
        <v>137</v>
      </c>
      <c r="C3" s="45"/>
    </row>
    <row r="4" spans="2:15" s="86" customFormat="1" ht="11.6">
      <c r="B4" s="45" t="s">
        <v>264</v>
      </c>
      <c r="C4" s="45"/>
    </row>
    <row r="5" spans="2:15" s="86" customFormat="1" ht="59.25" customHeight="1">
      <c r="B5" s="383" t="s">
        <v>136</v>
      </c>
      <c r="C5" s="383"/>
      <c r="D5" s="383"/>
      <c r="E5" s="383"/>
      <c r="F5" s="383"/>
      <c r="G5" s="383"/>
      <c r="H5" s="383"/>
      <c r="I5" s="383"/>
      <c r="J5" s="384"/>
      <c r="K5" s="384"/>
      <c r="L5" s="384"/>
      <c r="M5" s="384"/>
      <c r="N5" s="384"/>
      <c r="O5" s="384"/>
    </row>
    <row r="6" spans="2:15" s="86" customFormat="1" ht="11.6">
      <c r="B6" s="87"/>
      <c r="C6" s="87"/>
      <c r="D6" s="87"/>
      <c r="E6" s="87"/>
      <c r="F6" s="87"/>
      <c r="G6" s="87"/>
      <c r="H6" s="87"/>
    </row>
    <row r="7" spans="2:15" s="86" customFormat="1" ht="12" thickBot="1">
      <c r="B7" s="87"/>
      <c r="C7" s="87"/>
      <c r="D7" s="87"/>
      <c r="E7" s="87"/>
      <c r="F7" s="87"/>
      <c r="G7" s="87"/>
      <c r="H7" s="168"/>
    </row>
    <row r="8" spans="2:15" s="86" customFormat="1" ht="13.5" customHeight="1" thickBot="1">
      <c r="B8" s="88"/>
      <c r="C8" s="88"/>
      <c r="D8" s="380" t="s">
        <v>199</v>
      </c>
      <c r="E8" s="381"/>
      <c r="F8" s="381"/>
      <c r="G8" s="382"/>
      <c r="H8" s="381" t="s">
        <v>44</v>
      </c>
      <c r="I8" s="381"/>
      <c r="J8" s="381"/>
      <c r="K8" s="382"/>
      <c r="L8" s="380" t="s">
        <v>45</v>
      </c>
      <c r="M8" s="381"/>
      <c r="N8" s="381"/>
      <c r="O8" s="382"/>
    </row>
    <row r="9" spans="2:15" s="86" customFormat="1" ht="12" thickBot="1">
      <c r="B9" s="88" t="s">
        <v>177</v>
      </c>
      <c r="C9" s="89" t="s">
        <v>142</v>
      </c>
      <c r="D9" s="271" t="s">
        <v>234</v>
      </c>
      <c r="E9" s="272" t="s">
        <v>217</v>
      </c>
      <c r="F9" s="272" t="s">
        <v>212</v>
      </c>
      <c r="G9" s="92" t="s">
        <v>200</v>
      </c>
      <c r="H9" s="91" t="s">
        <v>195</v>
      </c>
      <c r="I9" s="246" t="s">
        <v>176</v>
      </c>
      <c r="J9" s="246" t="s">
        <v>1</v>
      </c>
      <c r="K9" s="247" t="s">
        <v>2</v>
      </c>
      <c r="L9" s="90" t="s">
        <v>3</v>
      </c>
      <c r="M9" s="91" t="s">
        <v>4</v>
      </c>
      <c r="N9" s="91" t="s">
        <v>5</v>
      </c>
      <c r="O9" s="91" t="s">
        <v>6</v>
      </c>
    </row>
    <row r="10" spans="2:15" s="86" customFormat="1" ht="11.6">
      <c r="B10" s="93" t="s">
        <v>109</v>
      </c>
      <c r="C10" s="94" t="s">
        <v>143</v>
      </c>
      <c r="D10" s="332">
        <v>294</v>
      </c>
      <c r="E10" s="99">
        <v>297</v>
      </c>
      <c r="F10" s="99">
        <v>254</v>
      </c>
      <c r="G10" s="190">
        <v>294.64</v>
      </c>
      <c r="H10" s="99">
        <v>273.41199999999998</v>
      </c>
      <c r="I10" s="99">
        <v>227</v>
      </c>
      <c r="J10" s="99">
        <v>268.21199999999999</v>
      </c>
      <c r="K10" s="100">
        <v>292.01799999999997</v>
      </c>
      <c r="L10" s="98">
        <v>310.822</v>
      </c>
      <c r="M10" s="99">
        <v>247.2</v>
      </c>
      <c r="N10" s="99">
        <v>287.93799999999999</v>
      </c>
      <c r="O10" s="99">
        <v>277.46100000000001</v>
      </c>
    </row>
    <row r="11" spans="2:15" s="86" customFormat="1" ht="11.6">
      <c r="B11" s="93" t="s">
        <v>138</v>
      </c>
      <c r="C11" s="94" t="s">
        <v>144</v>
      </c>
      <c r="D11" s="333">
        <v>5</v>
      </c>
      <c r="E11" s="96">
        <v>8</v>
      </c>
      <c r="F11" s="96">
        <v>5</v>
      </c>
      <c r="G11" s="191">
        <v>5</v>
      </c>
      <c r="H11" s="96">
        <v>8</v>
      </c>
      <c r="I11" s="96">
        <v>1</v>
      </c>
      <c r="J11" s="96">
        <v>7</v>
      </c>
      <c r="K11" s="97">
        <v>7</v>
      </c>
      <c r="L11" s="95">
        <v>5</v>
      </c>
      <c r="M11" s="96">
        <v>10</v>
      </c>
      <c r="N11" s="96">
        <v>6</v>
      </c>
      <c r="O11" s="96">
        <v>2</v>
      </c>
    </row>
    <row r="12" spans="2:15" s="86" customFormat="1" ht="11.6">
      <c r="B12" s="93" t="s">
        <v>139</v>
      </c>
      <c r="C12" s="94" t="s">
        <v>144</v>
      </c>
      <c r="D12" s="333">
        <v>15</v>
      </c>
      <c r="E12" s="96">
        <v>13</v>
      </c>
      <c r="F12" s="96">
        <v>11</v>
      </c>
      <c r="G12" s="191">
        <v>6</v>
      </c>
      <c r="H12" s="96">
        <v>12</v>
      </c>
      <c r="I12" s="96">
        <v>11</v>
      </c>
      <c r="J12" s="96">
        <v>22</v>
      </c>
      <c r="K12" s="97">
        <v>15</v>
      </c>
      <c r="L12" s="95">
        <v>9</v>
      </c>
      <c r="M12" s="96">
        <v>4</v>
      </c>
      <c r="N12" s="96">
        <v>14</v>
      </c>
      <c r="O12" s="96">
        <v>3</v>
      </c>
    </row>
    <row r="13" spans="2:15" s="279" customFormat="1" ht="11.6" hidden="1">
      <c r="B13" s="273" t="s">
        <v>100</v>
      </c>
      <c r="C13" s="274" t="s">
        <v>145</v>
      </c>
      <c r="D13" s="334">
        <v>11.8</v>
      </c>
      <c r="E13" s="275">
        <v>26.91</v>
      </c>
      <c r="F13" s="275">
        <v>25.113</v>
      </c>
      <c r="G13" s="276">
        <v>17.266999999999999</v>
      </c>
      <c r="H13" s="275">
        <v>36.659999999999997</v>
      </c>
      <c r="I13" s="275">
        <v>28.669999999999998</v>
      </c>
      <c r="J13" s="275">
        <v>44.85</v>
      </c>
      <c r="K13" s="277">
        <v>30.549999999999997</v>
      </c>
      <c r="L13" s="278">
        <v>35.82</v>
      </c>
      <c r="M13" s="275">
        <v>31.187999999999999</v>
      </c>
      <c r="N13" s="275">
        <v>29.304000000000002</v>
      </c>
      <c r="O13" s="275">
        <v>14.484000000000002</v>
      </c>
    </row>
    <row r="14" spans="2:15" s="86" customFormat="1" ht="11.6">
      <c r="B14" s="93" t="s">
        <v>236</v>
      </c>
      <c r="C14" s="94" t="s">
        <v>145</v>
      </c>
      <c r="D14" s="335">
        <v>0.38</v>
      </c>
      <c r="E14" s="102">
        <v>0.39</v>
      </c>
      <c r="F14" s="102">
        <v>0.33</v>
      </c>
      <c r="G14" s="192">
        <v>0.31</v>
      </c>
      <c r="H14" s="102">
        <v>0.47</v>
      </c>
      <c r="I14" s="102">
        <v>0.47</v>
      </c>
      <c r="J14" s="102">
        <v>0.5</v>
      </c>
      <c r="K14" s="103">
        <v>0.47</v>
      </c>
      <c r="L14" s="101">
        <v>0.45</v>
      </c>
      <c r="M14" s="102">
        <v>0.46</v>
      </c>
      <c r="N14" s="102">
        <v>0.37</v>
      </c>
      <c r="O14" s="102">
        <v>0.34</v>
      </c>
    </row>
    <row r="15" spans="2:15" s="279" customFormat="1" ht="11.6" hidden="1">
      <c r="B15" s="273" t="s">
        <v>237</v>
      </c>
      <c r="C15" s="274" t="s">
        <v>146</v>
      </c>
      <c r="D15" s="334">
        <v>24.5</v>
      </c>
      <c r="E15" s="275">
        <v>32.700000000000003</v>
      </c>
      <c r="F15" s="275">
        <v>33.1</v>
      </c>
      <c r="G15" s="276">
        <f>55.7-30.1</f>
        <v>25.6</v>
      </c>
      <c r="H15" s="275">
        <v>30.5</v>
      </c>
      <c r="I15" s="275">
        <v>31.8</v>
      </c>
      <c r="J15" s="275">
        <v>39.9</v>
      </c>
      <c r="K15" s="277">
        <v>28.5</v>
      </c>
      <c r="L15" s="278">
        <v>28.3</v>
      </c>
      <c r="M15" s="275">
        <v>26.8</v>
      </c>
      <c r="N15" s="275">
        <v>30.5</v>
      </c>
      <c r="O15" s="275">
        <v>21</v>
      </c>
    </row>
    <row r="16" spans="2:15" s="86" customFormat="1" ht="11.6">
      <c r="B16" s="93" t="s">
        <v>101</v>
      </c>
      <c r="C16" s="94" t="s">
        <v>146</v>
      </c>
      <c r="D16" s="335">
        <v>0.31</v>
      </c>
      <c r="E16" s="102">
        <v>0.47</v>
      </c>
      <c r="F16" s="102">
        <v>0.43</v>
      </c>
      <c r="G16" s="192">
        <v>0.4</v>
      </c>
      <c r="H16" s="102">
        <v>0.39102564102564102</v>
      </c>
      <c r="I16" s="102">
        <v>0.52</v>
      </c>
      <c r="J16" s="102">
        <v>0.44481605351170567</v>
      </c>
      <c r="K16" s="103">
        <v>0.43846153846153846</v>
      </c>
      <c r="L16" s="101">
        <v>0.35552763819095479</v>
      </c>
      <c r="M16" s="102">
        <v>0.39528023598820061</v>
      </c>
      <c r="N16" s="102">
        <v>0.38510101010101011</v>
      </c>
      <c r="O16" s="102">
        <v>0.49295774647887325</v>
      </c>
    </row>
    <row r="17" spans="2:15" s="86" customFormat="1" ht="11.6">
      <c r="B17" s="93" t="s">
        <v>259</v>
      </c>
      <c r="C17" s="94" t="s">
        <v>147</v>
      </c>
      <c r="D17" s="336">
        <v>0.29499999999999998</v>
      </c>
      <c r="E17" s="105">
        <v>0.26800000000000002</v>
      </c>
      <c r="F17" s="105">
        <v>0.32100000000000001</v>
      </c>
      <c r="G17" s="106">
        <v>0.28699999999999998</v>
      </c>
      <c r="H17" s="105">
        <v>0.27748691099476441</v>
      </c>
      <c r="I17" s="105">
        <v>0.252</v>
      </c>
      <c r="J17" s="105">
        <v>0.30668740279937801</v>
      </c>
      <c r="K17" s="106">
        <v>0.25312499999999999</v>
      </c>
      <c r="L17" s="104">
        <v>0.25849387040280208</v>
      </c>
      <c r="M17" s="105">
        <v>0.24399999999999999</v>
      </c>
      <c r="N17" s="105">
        <v>0.31588785046728968</v>
      </c>
      <c r="O17" s="105">
        <v>0.28624022089277501</v>
      </c>
    </row>
    <row r="18" spans="2:15" s="86" customFormat="1" ht="11.6">
      <c r="B18" s="93" t="s">
        <v>140</v>
      </c>
      <c r="C18" s="94" t="s">
        <v>147</v>
      </c>
      <c r="D18" s="337">
        <v>84.7</v>
      </c>
      <c r="E18" s="108">
        <v>74.2</v>
      </c>
      <c r="F18" s="108">
        <v>93.3</v>
      </c>
      <c r="G18" s="109">
        <v>76.900000000000006</v>
      </c>
      <c r="H18" s="108">
        <v>69.099999999999994</v>
      </c>
      <c r="I18" s="108">
        <v>59.2</v>
      </c>
      <c r="J18" s="108">
        <v>81.7</v>
      </c>
      <c r="K18" s="109">
        <v>60.3</v>
      </c>
      <c r="L18" s="107">
        <v>61.7</v>
      </c>
      <c r="M18" s="108">
        <v>53.4</v>
      </c>
      <c r="N18" s="108">
        <v>70.8</v>
      </c>
      <c r="O18" s="108">
        <v>51.600000000000009</v>
      </c>
    </row>
    <row r="19" spans="2:15" s="86" customFormat="1" ht="11.6">
      <c r="B19" s="93" t="s">
        <v>198</v>
      </c>
      <c r="C19" s="94" t="s">
        <v>147</v>
      </c>
      <c r="D19" s="338">
        <v>1.43</v>
      </c>
      <c r="E19" s="111">
        <v>1.26</v>
      </c>
      <c r="F19" s="111">
        <v>1.58</v>
      </c>
      <c r="G19" s="112">
        <v>1.31</v>
      </c>
      <c r="H19" s="111">
        <v>1.17</v>
      </c>
      <c r="I19" s="111">
        <v>1.01</v>
      </c>
      <c r="J19" s="111">
        <v>1.3924970384724096</v>
      </c>
      <c r="K19" s="112">
        <v>1.0287906077147999</v>
      </c>
      <c r="L19" s="110">
        <v>1.05307181509363</v>
      </c>
      <c r="M19" s="111">
        <v>0.91</v>
      </c>
      <c r="N19" s="111">
        <v>1.2188403801129319</v>
      </c>
      <c r="O19" s="111">
        <v>0.89085321639446191</v>
      </c>
    </row>
    <row r="20" spans="2:15" s="86" customFormat="1" ht="23.15">
      <c r="B20" s="113" t="s">
        <v>110</v>
      </c>
      <c r="C20" s="114"/>
      <c r="D20" s="339">
        <v>59.2</v>
      </c>
      <c r="E20" s="116">
        <v>59.1</v>
      </c>
      <c r="F20" s="116">
        <v>59</v>
      </c>
      <c r="G20" s="117">
        <v>58.918787999999999</v>
      </c>
      <c r="H20" s="116">
        <v>58.846555000000002</v>
      </c>
      <c r="I20" s="116">
        <v>58.8</v>
      </c>
      <c r="J20" s="116">
        <v>58.7</v>
      </c>
      <c r="K20" s="117">
        <v>58.6</v>
      </c>
      <c r="L20" s="115">
        <v>58.6</v>
      </c>
      <c r="M20" s="116">
        <v>58.4</v>
      </c>
      <c r="N20" s="116">
        <v>58.1</v>
      </c>
      <c r="O20" s="116">
        <v>57.9</v>
      </c>
    </row>
    <row r="21" spans="2:15" s="86" customFormat="1" ht="11.6">
      <c r="B21" s="118" t="s">
        <v>135</v>
      </c>
      <c r="C21" s="94" t="s">
        <v>147</v>
      </c>
      <c r="D21" s="340">
        <v>0.14000000000000001</v>
      </c>
      <c r="E21" s="102">
        <v>0.14000000000000001</v>
      </c>
      <c r="F21" s="102">
        <v>0.14000000000000001</v>
      </c>
      <c r="G21" s="103">
        <v>0.14000000000000001</v>
      </c>
      <c r="H21" s="102">
        <v>0.14000000000000001</v>
      </c>
      <c r="I21" s="102">
        <v>0.14000000000000001</v>
      </c>
      <c r="J21" s="102">
        <v>0.14000000000000001</v>
      </c>
      <c r="K21" s="103">
        <v>0.14000000000000001</v>
      </c>
      <c r="L21" s="101">
        <v>0.14000000000000001</v>
      </c>
      <c r="M21" s="102">
        <v>0.14000000000000001</v>
      </c>
      <c r="N21" s="102">
        <v>0.14000000000000001</v>
      </c>
      <c r="O21" s="102">
        <v>0.14000000000000001</v>
      </c>
    </row>
    <row r="22" spans="2:15" s="86" customFormat="1" ht="12" thickBot="1">
      <c r="B22" s="93" t="s">
        <v>141</v>
      </c>
      <c r="C22" s="94" t="s">
        <v>148</v>
      </c>
      <c r="D22" s="341">
        <v>45</v>
      </c>
      <c r="E22" s="119">
        <v>47</v>
      </c>
      <c r="F22" s="119">
        <v>43</v>
      </c>
      <c r="G22" s="193">
        <v>47</v>
      </c>
      <c r="H22" s="119">
        <v>48</v>
      </c>
      <c r="I22" s="119">
        <v>54</v>
      </c>
      <c r="J22" s="119">
        <v>47</v>
      </c>
      <c r="K22" s="97">
        <v>45</v>
      </c>
      <c r="L22" s="95">
        <v>49</v>
      </c>
      <c r="M22" s="96">
        <v>49</v>
      </c>
      <c r="N22" s="96">
        <v>44</v>
      </c>
      <c r="O22" s="96">
        <v>43</v>
      </c>
    </row>
    <row r="23" spans="2:15" s="86" customFormat="1" ht="12" thickBot="1">
      <c r="B23" s="158" t="s">
        <v>229</v>
      </c>
      <c r="C23" s="159"/>
      <c r="D23" s="342"/>
      <c r="E23" s="272"/>
      <c r="F23" s="272"/>
      <c r="G23" s="194"/>
      <c r="H23" s="261"/>
      <c r="I23" s="261"/>
      <c r="J23" s="261"/>
      <c r="K23" s="262"/>
      <c r="L23" s="260"/>
      <c r="M23" s="261"/>
      <c r="N23" s="261"/>
      <c r="O23" s="261"/>
    </row>
    <row r="24" spans="2:15" s="86" customFormat="1" ht="11.6">
      <c r="B24" s="93" t="s">
        <v>222</v>
      </c>
      <c r="C24" s="94"/>
      <c r="D24" s="343">
        <v>1337</v>
      </c>
      <c r="E24" s="267">
        <v>1341</v>
      </c>
      <c r="F24" s="265">
        <v>1314</v>
      </c>
      <c r="G24" s="269">
        <v>1306</v>
      </c>
      <c r="H24" s="263">
        <v>1253</v>
      </c>
      <c r="I24" s="267">
        <v>1262</v>
      </c>
      <c r="J24" s="265">
        <v>1258</v>
      </c>
      <c r="K24" s="269">
        <v>1308</v>
      </c>
      <c r="L24" s="263">
        <v>1307</v>
      </c>
      <c r="M24" s="267">
        <v>1311</v>
      </c>
      <c r="N24" s="265">
        <v>1210</v>
      </c>
      <c r="O24" s="269">
        <v>1116</v>
      </c>
    </row>
    <row r="25" spans="2:15" s="86" customFormat="1" ht="11.6">
      <c r="B25" s="93" t="s">
        <v>211</v>
      </c>
      <c r="C25" s="94"/>
      <c r="D25" s="343">
        <v>214</v>
      </c>
      <c r="E25" s="265">
        <v>238</v>
      </c>
      <c r="F25" s="265">
        <v>239</v>
      </c>
      <c r="G25" s="270">
        <v>253</v>
      </c>
      <c r="H25" s="263">
        <v>0</v>
      </c>
      <c r="I25" s="265">
        <v>0</v>
      </c>
      <c r="J25" s="265">
        <v>0</v>
      </c>
      <c r="K25" s="270">
        <v>0</v>
      </c>
      <c r="L25" s="263">
        <v>0</v>
      </c>
      <c r="M25" s="265">
        <v>0</v>
      </c>
      <c r="N25" s="265">
        <v>0</v>
      </c>
      <c r="O25" s="270">
        <v>0</v>
      </c>
    </row>
    <row r="26" spans="2:15" s="86" customFormat="1" ht="11.6">
      <c r="B26" s="93" t="s">
        <v>155</v>
      </c>
      <c r="C26" s="94"/>
      <c r="D26" s="343">
        <v>693</v>
      </c>
      <c r="E26" s="265">
        <v>738</v>
      </c>
      <c r="F26" s="265">
        <v>762</v>
      </c>
      <c r="G26" s="270">
        <v>739</v>
      </c>
      <c r="H26" s="263">
        <v>767</v>
      </c>
      <c r="I26" s="265">
        <v>765</v>
      </c>
      <c r="J26" s="265">
        <v>764</v>
      </c>
      <c r="K26" s="270">
        <v>760</v>
      </c>
      <c r="L26" s="263">
        <v>641</v>
      </c>
      <c r="M26" s="265">
        <v>642</v>
      </c>
      <c r="N26" s="265">
        <v>624</v>
      </c>
      <c r="O26" s="270">
        <v>588</v>
      </c>
    </row>
    <row r="27" spans="2:15" s="86" customFormat="1" ht="11.6">
      <c r="B27" s="93" t="s">
        <v>220</v>
      </c>
      <c r="C27" s="94"/>
      <c r="D27" s="343">
        <v>956</v>
      </c>
      <c r="E27" s="265">
        <v>977</v>
      </c>
      <c r="F27" s="265">
        <v>1003</v>
      </c>
      <c r="G27" s="270">
        <v>1005</v>
      </c>
      <c r="H27" s="263">
        <v>986</v>
      </c>
      <c r="I27" s="265">
        <v>988</v>
      </c>
      <c r="J27" s="265">
        <v>984</v>
      </c>
      <c r="K27" s="270">
        <v>992</v>
      </c>
      <c r="L27" s="263">
        <v>915</v>
      </c>
      <c r="M27" s="265">
        <v>922</v>
      </c>
      <c r="N27" s="265">
        <v>836</v>
      </c>
      <c r="O27" s="270">
        <v>781</v>
      </c>
    </row>
    <row r="28" spans="2:15" s="86" customFormat="1" ht="11.6">
      <c r="B28" s="93" t="s">
        <v>223</v>
      </c>
      <c r="C28" s="94"/>
      <c r="D28" s="343">
        <v>1144</v>
      </c>
      <c r="E28" s="265">
        <v>1125</v>
      </c>
      <c r="F28" s="265">
        <v>1089</v>
      </c>
      <c r="G28" s="270">
        <f>961+64</f>
        <v>1025</v>
      </c>
      <c r="H28" s="263">
        <v>956</v>
      </c>
      <c r="I28" s="265">
        <v>967</v>
      </c>
      <c r="J28" s="265">
        <v>976</v>
      </c>
      <c r="K28" s="270">
        <v>977</v>
      </c>
      <c r="L28" s="263">
        <v>936</v>
      </c>
      <c r="M28" s="265">
        <v>947</v>
      </c>
      <c r="N28" s="265">
        <v>833</v>
      </c>
      <c r="O28" s="270">
        <v>747</v>
      </c>
    </row>
    <row r="29" spans="2:15" s="86" customFormat="1" ht="12" thickBot="1">
      <c r="B29" s="93" t="s">
        <v>221</v>
      </c>
      <c r="C29" s="94"/>
      <c r="D29" s="343">
        <v>727</v>
      </c>
      <c r="E29" s="265">
        <v>745</v>
      </c>
      <c r="F29" s="265">
        <v>709</v>
      </c>
      <c r="G29" s="270">
        <v>717</v>
      </c>
      <c r="H29" s="263">
        <v>612</v>
      </c>
      <c r="I29" s="265">
        <v>623</v>
      </c>
      <c r="J29" s="265">
        <v>628</v>
      </c>
      <c r="K29" s="270">
        <v>647</v>
      </c>
      <c r="L29" s="263">
        <v>611</v>
      </c>
      <c r="M29" s="265">
        <v>629</v>
      </c>
      <c r="N29" s="265">
        <v>575</v>
      </c>
      <c r="O29" s="270">
        <v>542</v>
      </c>
    </row>
    <row r="30" spans="2:15" s="86" customFormat="1" ht="12" thickBot="1">
      <c r="B30" s="158" t="s">
        <v>228</v>
      </c>
      <c r="C30" s="159"/>
      <c r="D30" s="344">
        <f t="shared" ref="D30" si="0">SUM(D24:D29)</f>
        <v>5071</v>
      </c>
      <c r="E30" s="268">
        <f t="shared" ref="E30:O30" si="1">SUM(E24:E29)</f>
        <v>5164</v>
      </c>
      <c r="F30" s="268">
        <f t="shared" si="1"/>
        <v>5116</v>
      </c>
      <c r="G30" s="266">
        <f t="shared" si="1"/>
        <v>5045</v>
      </c>
      <c r="H30" s="264">
        <f t="shared" si="1"/>
        <v>4574</v>
      </c>
      <c r="I30" s="268">
        <f t="shared" si="1"/>
        <v>4605</v>
      </c>
      <c r="J30" s="268">
        <f t="shared" si="1"/>
        <v>4610</v>
      </c>
      <c r="K30" s="266">
        <f t="shared" si="1"/>
        <v>4684</v>
      </c>
      <c r="L30" s="264">
        <f t="shared" si="1"/>
        <v>4410</v>
      </c>
      <c r="M30" s="268">
        <f t="shared" si="1"/>
        <v>4451</v>
      </c>
      <c r="N30" s="268">
        <f t="shared" si="1"/>
        <v>4078</v>
      </c>
      <c r="O30" s="266">
        <f t="shared" si="1"/>
        <v>3774</v>
      </c>
    </row>
    <row r="31" spans="2:15" s="86" customFormat="1" ht="12" thickBot="1">
      <c r="B31" s="158" t="s">
        <v>153</v>
      </c>
      <c r="C31" s="159" t="s">
        <v>149</v>
      </c>
      <c r="D31" s="345"/>
      <c r="E31" s="91"/>
      <c r="F31" s="91"/>
      <c r="G31" s="292"/>
      <c r="H31" s="246"/>
      <c r="I31" s="246"/>
      <c r="J31" s="246"/>
      <c r="K31" s="247"/>
      <c r="L31" s="245"/>
      <c r="M31" s="246"/>
      <c r="N31" s="246"/>
      <c r="O31" s="246"/>
    </row>
    <row r="32" spans="2:15" s="86" customFormat="1" ht="11.6" hidden="1">
      <c r="B32" s="273" t="s">
        <v>191</v>
      </c>
      <c r="C32" s="280"/>
      <c r="D32" s="346">
        <f>'Income Statement'!$D$13*'Selected Suppl Financial Stats'!D41</f>
        <v>48617.380000000005</v>
      </c>
      <c r="E32" s="283">
        <f>'Income Statement'!$E$13*'Selected Suppl Financial Stats'!E41</f>
        <v>33769.5</v>
      </c>
      <c r="F32" s="283">
        <f>'Income Statement'!$F$13*'Selected Suppl Financial Stats'!F41</f>
        <v>35218</v>
      </c>
      <c r="G32" s="284">
        <f>'Income Statement'!$G$13*'Selected Suppl Financial Stats'!G41</f>
        <v>29357.46</v>
      </c>
      <c r="H32" s="281">
        <f>'Income Statement'!$I$13*'Selected Suppl Financial Stats'!H41</f>
        <v>36674.879999999997</v>
      </c>
      <c r="I32" s="281">
        <f>'Income Statement'!$J$13*'Selected Suppl Financial Stats'!I41</f>
        <v>43852.049999999996</v>
      </c>
      <c r="J32" s="281">
        <f>'Income Statement'!$K$13*'Selected Suppl Financial Stats'!J41</f>
        <v>35360.160000000003</v>
      </c>
      <c r="K32" s="284">
        <f>'Income Statement'!$L$13*'Selected Suppl Financial Stats'!K41</f>
        <v>40326.44</v>
      </c>
      <c r="L32" s="281">
        <f>'Income Statement'!$N$13*'Selected Suppl Financial Stats'!L41</f>
        <v>39963.420000000006</v>
      </c>
      <c r="M32" s="281">
        <f>'Income Statement'!$O$13*'Selected Suppl Financial Stats'!M41</f>
        <v>34184.410000000003</v>
      </c>
      <c r="N32" s="281">
        <f>'Income Statement'!$P$13*'Selected Suppl Financial Stats'!N41</f>
        <v>29423.68</v>
      </c>
      <c r="O32" s="281">
        <f>'Income Statement'!$Q$13*'Selected Suppl Financial Stats'!O41</f>
        <v>30436.700000000004</v>
      </c>
    </row>
    <row r="33" spans="2:15" s="86" customFormat="1" ht="11.6" hidden="1">
      <c r="B33" s="273" t="s">
        <v>104</v>
      </c>
      <c r="C33" s="280"/>
      <c r="D33" s="347">
        <f>'Income Statement'!$D$13*'Selected Suppl Financial Stats'!D42</f>
        <v>38199.370000000003</v>
      </c>
      <c r="E33" s="281">
        <f>'Income Statement'!$E$13*'Selected Suppl Financial Stats'!E42</f>
        <v>60785.1</v>
      </c>
      <c r="F33" s="281">
        <f>'Income Statement'!$F$13*'Selected Suppl Financial Stats'!F42</f>
        <v>38739.800000000003</v>
      </c>
      <c r="G33" s="285">
        <f>'Income Statement'!$G$13*'Selected Suppl Financial Stats'!G42</f>
        <v>55452.98</v>
      </c>
      <c r="H33" s="281">
        <f>'Income Statement'!$I$13*'Selected Suppl Financial Stats'!H42</f>
        <v>30562.400000000001</v>
      </c>
      <c r="I33" s="281">
        <f>'Income Statement'!$J$13*'Selected Suppl Financial Stats'!I42</f>
        <v>55545.93</v>
      </c>
      <c r="J33" s="281">
        <f>'Income Statement'!$K$13*'Selected Suppl Financial Stats'!J42</f>
        <v>41789.279999999999</v>
      </c>
      <c r="K33" s="281">
        <f>'Income Statement'!$L$13*'Selected Suppl Financial Stats'!K42</f>
        <v>54728.74</v>
      </c>
      <c r="L33" s="281">
        <f>'Income Statement'!$N$13*'Selected Suppl Financial Stats'!L42</f>
        <v>37108.89</v>
      </c>
      <c r="M33" s="281">
        <f>'Income Statement'!$O$13*'Selected Suppl Financial Stats'!M42</f>
        <v>39443.549999999996</v>
      </c>
      <c r="N33" s="281">
        <f>'Income Statement'!$P$13*'Selected Suppl Financial Stats'!N42</f>
        <v>53497.600000000006</v>
      </c>
      <c r="O33" s="281">
        <f>'Income Statement'!$Q$13*'Selected Suppl Financial Stats'!O42</f>
        <v>45655.049999999996</v>
      </c>
    </row>
    <row r="34" spans="2:15" s="86" customFormat="1" ht="11.6" hidden="1">
      <c r="B34" s="273" t="s">
        <v>192</v>
      </c>
      <c r="C34" s="280"/>
      <c r="D34" s="347">
        <f>'Income Statement'!$D$13*'Selected Suppl Financial Stats'!D43</f>
        <v>48617.380000000005</v>
      </c>
      <c r="E34" s="281">
        <f>'Income Statement'!$E$13*'Selected Suppl Financial Stats'!E43</f>
        <v>40523.4</v>
      </c>
      <c r="F34" s="281">
        <f>'Income Statement'!$F$13*'Selected Suppl Financial Stats'!F43</f>
        <v>66914.2</v>
      </c>
      <c r="G34" s="285">
        <f>'Income Statement'!$G$13*'Selected Suppl Financial Stats'!G43</f>
        <v>58714.92</v>
      </c>
      <c r="H34" s="281">
        <f>'Income Statement'!$I$13*'Selected Suppl Financial Stats'!H43</f>
        <v>55012.32</v>
      </c>
      <c r="I34" s="281">
        <f>'Income Statement'!$J$13*'Selected Suppl Financial Stats'!I43</f>
        <v>40928.58</v>
      </c>
      <c r="J34" s="281">
        <f>'Income Statement'!$K$13*'Selected Suppl Financial Stats'!J43</f>
        <v>51432.959999999999</v>
      </c>
      <c r="K34" s="281">
        <f>'Income Statement'!$L$13*'Selected Suppl Financial Stats'!K43</f>
        <v>34565.519999999997</v>
      </c>
      <c r="L34" s="281">
        <f>'Income Statement'!$N$13*'Selected Suppl Financial Stats'!L43</f>
        <v>65654.19</v>
      </c>
      <c r="M34" s="281">
        <f>'Income Statement'!$O$13*'Selected Suppl Financial Stats'!M43</f>
        <v>47332.259999999995</v>
      </c>
      <c r="N34" s="281">
        <f>'Income Statement'!$P$13*'Selected Suppl Financial Stats'!N43</f>
        <v>42798.080000000002</v>
      </c>
      <c r="O34" s="281">
        <f>'Income Statement'!$Q$13*'Selected Suppl Financial Stats'!O43</f>
        <v>39132.9</v>
      </c>
    </row>
    <row r="35" spans="2:15" s="86" customFormat="1" ht="11.6" hidden="1">
      <c r="B35" s="273" t="s">
        <v>105</v>
      </c>
      <c r="C35" s="280"/>
      <c r="D35" s="347">
        <f>'Income Statement'!$D$13*'Selected Suppl Financial Stats'!D44</f>
        <v>10418.01</v>
      </c>
      <c r="E35" s="281">
        <f>'Income Statement'!$E$13*'Selected Suppl Financial Stats'!E44</f>
        <v>20261.7</v>
      </c>
      <c r="F35" s="281">
        <f>'Income Statement'!$F$13*'Selected Suppl Financial Stats'!F44</f>
        <v>24652.600000000002</v>
      </c>
      <c r="G35" s="285">
        <f>'Income Statement'!$G$13*'Selected Suppl Financial Stats'!G44</f>
        <v>9785.82</v>
      </c>
      <c r="H35" s="281">
        <f>'Income Statement'!$I$13*'Selected Suppl Financial Stats'!H44</f>
        <v>15281.2</v>
      </c>
      <c r="I35" s="281">
        <f>'Income Statement'!$J$13*'Selected Suppl Financial Stats'!I44</f>
        <v>11693.880000000001</v>
      </c>
      <c r="J35" s="281">
        <f>'Income Statement'!$K$13*'Selected Suppl Financial Stats'!J44</f>
        <v>12858.24</v>
      </c>
      <c r="K35" s="281">
        <f>'Income Statement'!$L$13*'Selected Suppl Financial Stats'!K44</f>
        <v>11521.84</v>
      </c>
      <c r="L35" s="281">
        <f>'Income Statement'!$N$13*'Selected Suppl Financial Stats'!L44</f>
        <v>11418.12</v>
      </c>
      <c r="M35" s="281">
        <f>'Income Statement'!$O$13*'Selected Suppl Financial Stats'!M44</f>
        <v>7888.71</v>
      </c>
      <c r="N35" s="281">
        <f>'Income Statement'!$P$13*'Selected Suppl Financial Stats'!N44</f>
        <v>13374.400000000001</v>
      </c>
      <c r="O35" s="281">
        <f>'Income Statement'!$Q$13*'Selected Suppl Financial Stats'!O44</f>
        <v>6522.15</v>
      </c>
    </row>
    <row r="36" spans="2:15" s="86" customFormat="1" ht="11.6" hidden="1">
      <c r="B36" s="273" t="s">
        <v>106</v>
      </c>
      <c r="C36" s="280"/>
      <c r="D36" s="347">
        <f>'Income Statement'!$D$13*'Selected Suppl Financial Stats'!D45</f>
        <v>24308.690000000002</v>
      </c>
      <c r="E36" s="281">
        <f>'Income Statement'!$E$13*'Selected Suppl Financial Stats'!E45</f>
        <v>10130.85</v>
      </c>
      <c r="F36" s="281">
        <f>'Income Statement'!$F$13*'Selected Suppl Financial Stats'!F45</f>
        <v>31696.199999999997</v>
      </c>
      <c r="G36" s="285">
        <f>'Income Statement'!$G$13*'Selected Suppl Financial Stats'!G45</f>
        <v>22833.58</v>
      </c>
      <c r="H36" s="281">
        <f>'Income Statement'!$I$13*'Selected Suppl Financial Stats'!H45</f>
        <v>21393.68</v>
      </c>
      <c r="I36" s="281">
        <f>'Income Statement'!$J$13*'Selected Suppl Financial Stats'!I45</f>
        <v>20464.29</v>
      </c>
      <c r="J36" s="281">
        <f>'Income Statement'!$K$13*'Selected Suppl Financial Stats'!J45</f>
        <v>35360.160000000003</v>
      </c>
      <c r="K36" s="281">
        <f>'Income Statement'!$L$13*'Selected Suppl Financial Stats'!K45</f>
        <v>20163.22</v>
      </c>
      <c r="L36" s="281">
        <f>'Income Statement'!$N$13*'Selected Suppl Financial Stats'!L45</f>
        <v>39963.420000000006</v>
      </c>
      <c r="M36" s="281">
        <f>'Income Statement'!$O$13*'Selected Suppl Financial Stats'!M45</f>
        <v>21036.560000000001</v>
      </c>
      <c r="N36" s="281">
        <f>'Income Statement'!$P$13*'Selected Suppl Financial Stats'!N45</f>
        <v>16049.279999999999</v>
      </c>
      <c r="O36" s="281">
        <f>'Income Statement'!$Q$13*'Selected Suppl Financial Stats'!O45</f>
        <v>17392.400000000001</v>
      </c>
    </row>
    <row r="37" spans="2:15" s="86" customFormat="1" ht="11.6" hidden="1">
      <c r="B37" s="273" t="s">
        <v>194</v>
      </c>
      <c r="C37" s="280"/>
      <c r="D37" s="347">
        <f>'Income Statement'!$D$13*'Selected Suppl Financial Stats'!D46</f>
        <v>79871.41</v>
      </c>
      <c r="E37" s="281">
        <f>'Income Statement'!$E$13*'Selected Suppl Financial Stats'!E46</f>
        <v>64162.05</v>
      </c>
      <c r="F37" s="281">
        <f>'Income Statement'!$F$13*'Selected Suppl Financial Stats'!F46</f>
        <v>63392.399999999994</v>
      </c>
      <c r="G37" s="285">
        <f>'Income Statement'!$G$13*'Selected Suppl Financial Stats'!G46</f>
        <v>58714.92</v>
      </c>
      <c r="H37" s="281">
        <f>'Income Statement'!$I$13*'Selected Suppl Financial Stats'!H46</f>
        <v>61124.800000000003</v>
      </c>
      <c r="I37" s="281">
        <f>'Income Statement'!$J$13*'Selected Suppl Financial Stats'!I46</f>
        <v>43852.049999999996</v>
      </c>
      <c r="J37" s="281">
        <f>'Income Statement'!$K$13*'Selected Suppl Financial Stats'!J46</f>
        <v>61076.639999999999</v>
      </c>
      <c r="K37" s="281">
        <f>'Income Statement'!$L$13*'Selected Suppl Financial Stats'!K46</f>
        <v>54728.74</v>
      </c>
      <c r="L37" s="281">
        <f>'Income Statement'!$N$13*'Selected Suppl Financial Stats'!L46</f>
        <v>39963.420000000006</v>
      </c>
      <c r="M37" s="281">
        <f>'Income Statement'!$O$13*'Selected Suppl Financial Stats'!M46</f>
        <v>44702.69</v>
      </c>
      <c r="N37" s="281">
        <f>'Income Statement'!$P$13*'Selected Suppl Financial Stats'!N46</f>
        <v>42798.080000000002</v>
      </c>
      <c r="O37" s="281">
        <f>'Income Statement'!$Q$13*'Selected Suppl Financial Stats'!O46</f>
        <v>36958.850000000006</v>
      </c>
    </row>
    <row r="38" spans="2:15" s="86" customFormat="1" ht="11.6" hidden="1">
      <c r="B38" s="273" t="s">
        <v>193</v>
      </c>
      <c r="C38" s="280"/>
      <c r="D38" s="347">
        <f>'Income Statement'!$D$13*'Selected Suppl Financial Stats'!D47</f>
        <v>41672.04</v>
      </c>
      <c r="E38" s="281">
        <f>'Income Statement'!$E$13*'Selected Suppl Financial Stats'!E47</f>
        <v>40523.4</v>
      </c>
      <c r="F38" s="281">
        <f>'Income Statement'!$F$13*'Selected Suppl Financial Stats'!F47</f>
        <v>38739.800000000003</v>
      </c>
      <c r="G38" s="285">
        <f>'Income Statement'!$G$13*'Selected Suppl Financial Stats'!G47</f>
        <v>42405.22</v>
      </c>
      <c r="H38" s="281">
        <f>'Income Statement'!$I$13*'Selected Suppl Financial Stats'!H47</f>
        <v>36674.879999999997</v>
      </c>
      <c r="I38" s="281">
        <f>'Income Statement'!$J$13*'Selected Suppl Financial Stats'!I47</f>
        <v>46775.520000000004</v>
      </c>
      <c r="J38" s="281">
        <f>'Income Statement'!$K$13*'Selected Suppl Financial Stats'!J47</f>
        <v>41789.279999999999</v>
      </c>
      <c r="K38" s="281">
        <f>'Income Statement'!$L$13*'Selected Suppl Financial Stats'!K47</f>
        <v>40326.44</v>
      </c>
      <c r="L38" s="281">
        <f>'Income Statement'!$N$13*'Selected Suppl Financial Stats'!L47</f>
        <v>28545.300000000003</v>
      </c>
      <c r="M38" s="281">
        <f>'Income Statement'!$O$13*'Selected Suppl Financial Stats'!M47</f>
        <v>34184.410000000003</v>
      </c>
      <c r="N38" s="281">
        <f>'Income Statement'!$P$13*'Selected Suppl Financial Stats'!N47</f>
        <v>40123.199999999997</v>
      </c>
      <c r="O38" s="281">
        <f>'Income Statement'!$Q$13*'Selected Suppl Financial Stats'!O47</f>
        <v>19566.45</v>
      </c>
    </row>
    <row r="39" spans="2:15" s="86" customFormat="1" ht="11.6" hidden="1">
      <c r="B39" s="273" t="s">
        <v>107</v>
      </c>
      <c r="C39" s="280"/>
      <c r="D39" s="347">
        <f>'Income Statement'!$D$13*'Selected Suppl Financial Stats'!D48</f>
        <v>20836.02</v>
      </c>
      <c r="E39" s="281">
        <f>'Income Statement'!$E$13*'Selected Suppl Financial Stats'!E48</f>
        <v>16884.75</v>
      </c>
      <c r="F39" s="281">
        <f>'Income Statement'!$F$13*'Selected Suppl Financial Stats'!F48</f>
        <v>24652.600000000002</v>
      </c>
      <c r="G39" s="285">
        <f>'Income Statement'!$G$13*'Selected Suppl Financial Stats'!G48</f>
        <v>9785.82</v>
      </c>
      <c r="H39" s="281">
        <f>'Income Statement'!$I$13*'Selected Suppl Financial Stats'!H48</f>
        <v>15281.2</v>
      </c>
      <c r="I39" s="281">
        <f>'Income Statement'!$J$13*'Selected Suppl Financial Stats'!I48</f>
        <v>14617.35</v>
      </c>
      <c r="J39" s="281">
        <f>'Income Statement'!$K$13*'Selected Suppl Financial Stats'!J48</f>
        <v>12858.24</v>
      </c>
      <c r="K39" s="281">
        <f>'Income Statement'!$L$13*'Selected Suppl Financial Stats'!K48</f>
        <v>11521.84</v>
      </c>
      <c r="L39" s="281">
        <f>'Income Statement'!$N$13*'Selected Suppl Financial Stats'!L48</f>
        <v>8563.59</v>
      </c>
      <c r="M39" s="281">
        <f>'Income Statement'!$O$13*'Selected Suppl Financial Stats'!M48</f>
        <v>15777.42</v>
      </c>
      <c r="N39" s="281">
        <f>'Income Statement'!$P$13*'Selected Suppl Financial Stats'!N48</f>
        <v>16049.279999999999</v>
      </c>
      <c r="O39" s="281">
        <f>'Income Statement'!$Q$13*'Selected Suppl Financial Stats'!O48</f>
        <v>13044.3</v>
      </c>
    </row>
    <row r="40" spans="2:15" s="86" customFormat="1" ht="11.6" hidden="1">
      <c r="B40" s="282" t="s">
        <v>108</v>
      </c>
      <c r="C40" s="288"/>
      <c r="D40" s="348">
        <f>'Income Statement'!$D$13*'Selected Suppl Financial Stats'!D49</f>
        <v>34726.700000000004</v>
      </c>
      <c r="E40" s="289">
        <f>'Income Statement'!$E$13*'Selected Suppl Financial Stats'!E49</f>
        <v>50654.25</v>
      </c>
      <c r="F40" s="289">
        <f>'Income Statement'!$F$13*'Selected Suppl Financial Stats'!F49</f>
        <v>28174.400000000001</v>
      </c>
      <c r="G40" s="290">
        <f>'Income Statement'!$G$13*'Selected Suppl Financial Stats'!G49</f>
        <v>39143.279999999999</v>
      </c>
      <c r="H40" s="289">
        <f>'Income Statement'!$I$13*'Selected Suppl Financial Stats'!H49</f>
        <v>33618.639999999999</v>
      </c>
      <c r="I40" s="289">
        <f>'Income Statement'!$J$13*'Selected Suppl Financial Stats'!I49</f>
        <v>14617.35</v>
      </c>
      <c r="J40" s="289">
        <f>'Income Statement'!$K$13*'Selected Suppl Financial Stats'!J49</f>
        <v>32145.600000000002</v>
      </c>
      <c r="K40" s="289">
        <f>'Income Statement'!$L$13*'Selected Suppl Financial Stats'!K49</f>
        <v>20163.22</v>
      </c>
      <c r="L40" s="289">
        <f>'Income Statement'!$N$13*'Selected Suppl Financial Stats'!L49</f>
        <v>14272.650000000001</v>
      </c>
      <c r="M40" s="289">
        <f>'Income Statement'!$O$13*'Selected Suppl Financial Stats'!M49</f>
        <v>21036.560000000001</v>
      </c>
      <c r="N40" s="289">
        <f>'Income Statement'!$P$13*'Selected Suppl Financial Stats'!N49</f>
        <v>16049.279999999999</v>
      </c>
      <c r="O40" s="289">
        <f>'Income Statement'!$Q$13*'Selected Suppl Financial Stats'!O49</f>
        <v>8696.2000000000007</v>
      </c>
    </row>
    <row r="41" spans="2:15" s="86" customFormat="1" ht="11.6">
      <c r="B41" s="93" t="s">
        <v>191</v>
      </c>
      <c r="C41" s="121"/>
      <c r="D41" s="349">
        <v>0.14000000000000001</v>
      </c>
      <c r="E41" s="123">
        <v>0.1</v>
      </c>
      <c r="F41" s="123">
        <v>0.1</v>
      </c>
      <c r="G41" s="195">
        <v>0.09</v>
      </c>
      <c r="H41" s="102">
        <v>0.12</v>
      </c>
      <c r="I41" s="123">
        <v>0.15</v>
      </c>
      <c r="J41" s="123">
        <v>0.11</v>
      </c>
      <c r="K41" s="124">
        <v>0.14000000000000001</v>
      </c>
      <c r="L41" s="122">
        <v>0.14000000000000001</v>
      </c>
      <c r="M41" s="123">
        <v>0.13</v>
      </c>
      <c r="N41" s="123">
        <v>0.11</v>
      </c>
      <c r="O41" s="123">
        <v>0.14000000000000001</v>
      </c>
    </row>
    <row r="42" spans="2:15" s="86" customFormat="1" ht="11.6">
      <c r="B42" s="93" t="s">
        <v>104</v>
      </c>
      <c r="C42" s="121"/>
      <c r="D42" s="349">
        <v>0.11</v>
      </c>
      <c r="E42" s="123">
        <v>0.18</v>
      </c>
      <c r="F42" s="123">
        <v>0.11</v>
      </c>
      <c r="G42" s="195">
        <v>0.17</v>
      </c>
      <c r="H42" s="102">
        <v>0.1</v>
      </c>
      <c r="I42" s="123">
        <v>0.19</v>
      </c>
      <c r="J42" s="123">
        <v>0.13</v>
      </c>
      <c r="K42" s="124">
        <v>0.19</v>
      </c>
      <c r="L42" s="122">
        <v>0.13</v>
      </c>
      <c r="M42" s="123">
        <v>0.15</v>
      </c>
      <c r="N42" s="123">
        <v>0.2</v>
      </c>
      <c r="O42" s="123">
        <v>0.21</v>
      </c>
    </row>
    <row r="43" spans="2:15" s="86" customFormat="1" ht="11.6">
      <c r="B43" s="93" t="s">
        <v>192</v>
      </c>
      <c r="C43" s="121"/>
      <c r="D43" s="349">
        <v>0.14000000000000001</v>
      </c>
      <c r="E43" s="123">
        <v>0.12</v>
      </c>
      <c r="F43" s="123">
        <v>0.19</v>
      </c>
      <c r="G43" s="195">
        <v>0.18</v>
      </c>
      <c r="H43" s="102">
        <v>0.18</v>
      </c>
      <c r="I43" s="123">
        <v>0.14000000000000001</v>
      </c>
      <c r="J43" s="123">
        <v>0.16</v>
      </c>
      <c r="K43" s="124">
        <v>0.12</v>
      </c>
      <c r="L43" s="122">
        <v>0.23</v>
      </c>
      <c r="M43" s="123">
        <v>0.18</v>
      </c>
      <c r="N43" s="123">
        <v>0.16</v>
      </c>
      <c r="O43" s="123">
        <v>0.18</v>
      </c>
    </row>
    <row r="44" spans="2:15" s="86" customFormat="1" ht="11.6">
      <c r="B44" s="93" t="s">
        <v>105</v>
      </c>
      <c r="C44" s="121"/>
      <c r="D44" s="349">
        <v>0.03</v>
      </c>
      <c r="E44" s="123">
        <v>0.06</v>
      </c>
      <c r="F44" s="123">
        <v>7.0000000000000007E-2</v>
      </c>
      <c r="G44" s="195">
        <v>0.03</v>
      </c>
      <c r="H44" s="102">
        <v>0.05</v>
      </c>
      <c r="I44" s="123">
        <v>0.04</v>
      </c>
      <c r="J44" s="123">
        <v>0.04</v>
      </c>
      <c r="K44" s="124">
        <v>0.04</v>
      </c>
      <c r="L44" s="122">
        <v>0.04</v>
      </c>
      <c r="M44" s="123">
        <v>0.03</v>
      </c>
      <c r="N44" s="123">
        <v>0.05</v>
      </c>
      <c r="O44" s="123">
        <v>0.03</v>
      </c>
    </row>
    <row r="45" spans="2:15" s="86" customFormat="1" ht="11.6">
      <c r="B45" s="93" t="s">
        <v>106</v>
      </c>
      <c r="C45" s="121"/>
      <c r="D45" s="349">
        <v>7.0000000000000007E-2</v>
      </c>
      <c r="E45" s="123">
        <v>0.03</v>
      </c>
      <c r="F45" s="123">
        <v>0.09</v>
      </c>
      <c r="G45" s="195">
        <v>7.0000000000000007E-2</v>
      </c>
      <c r="H45" s="102">
        <v>7.0000000000000007E-2</v>
      </c>
      <c r="I45" s="123">
        <v>7.0000000000000007E-2</v>
      </c>
      <c r="J45" s="123">
        <v>0.11</v>
      </c>
      <c r="K45" s="124">
        <v>7.0000000000000007E-2</v>
      </c>
      <c r="L45" s="122">
        <v>0.14000000000000001</v>
      </c>
      <c r="M45" s="123">
        <v>0.08</v>
      </c>
      <c r="N45" s="123">
        <v>0.06</v>
      </c>
      <c r="O45" s="123">
        <v>0.08</v>
      </c>
    </row>
    <row r="46" spans="2:15" s="86" customFormat="1" ht="11.6">
      <c r="B46" s="93" t="s">
        <v>194</v>
      </c>
      <c r="C46" s="121"/>
      <c r="D46" s="349">
        <v>0.23</v>
      </c>
      <c r="E46" s="123">
        <v>0.19</v>
      </c>
      <c r="F46" s="123">
        <v>0.18</v>
      </c>
      <c r="G46" s="195">
        <v>0.18</v>
      </c>
      <c r="H46" s="102">
        <v>0.2</v>
      </c>
      <c r="I46" s="123">
        <v>0.15</v>
      </c>
      <c r="J46" s="123">
        <v>0.19</v>
      </c>
      <c r="K46" s="124">
        <v>0.19</v>
      </c>
      <c r="L46" s="122">
        <v>0.14000000000000001</v>
      </c>
      <c r="M46" s="123">
        <v>0.17</v>
      </c>
      <c r="N46" s="123">
        <v>0.16</v>
      </c>
      <c r="O46" s="123">
        <v>0.17</v>
      </c>
    </row>
    <row r="47" spans="2:15" s="86" customFormat="1" ht="11.6">
      <c r="B47" s="93" t="s">
        <v>193</v>
      </c>
      <c r="C47" s="121"/>
      <c r="D47" s="349">
        <v>0.12</v>
      </c>
      <c r="E47" s="123">
        <v>0.12</v>
      </c>
      <c r="F47" s="123">
        <v>0.11</v>
      </c>
      <c r="G47" s="195">
        <v>0.13</v>
      </c>
      <c r="H47" s="102">
        <v>0.12</v>
      </c>
      <c r="I47" s="123">
        <v>0.16</v>
      </c>
      <c r="J47" s="123">
        <v>0.13</v>
      </c>
      <c r="K47" s="124">
        <v>0.14000000000000001</v>
      </c>
      <c r="L47" s="122">
        <v>0.1</v>
      </c>
      <c r="M47" s="123">
        <v>0.13</v>
      </c>
      <c r="N47" s="123">
        <v>0.15</v>
      </c>
      <c r="O47" s="123">
        <v>0.09</v>
      </c>
    </row>
    <row r="48" spans="2:15" s="86" customFormat="1" ht="11.6">
      <c r="B48" s="93" t="s">
        <v>107</v>
      </c>
      <c r="C48" s="121"/>
      <c r="D48" s="349">
        <v>0.06</v>
      </c>
      <c r="E48" s="123">
        <v>0.05</v>
      </c>
      <c r="F48" s="123">
        <v>7.0000000000000007E-2</v>
      </c>
      <c r="G48" s="195">
        <v>0.03</v>
      </c>
      <c r="H48" s="102">
        <v>0.05</v>
      </c>
      <c r="I48" s="123">
        <v>0.05</v>
      </c>
      <c r="J48" s="123">
        <v>0.04</v>
      </c>
      <c r="K48" s="124">
        <v>0.04</v>
      </c>
      <c r="L48" s="122">
        <v>0.03</v>
      </c>
      <c r="M48" s="123">
        <v>0.06</v>
      </c>
      <c r="N48" s="123">
        <v>0.06</v>
      </c>
      <c r="O48" s="123">
        <v>0.06</v>
      </c>
    </row>
    <row r="49" spans="2:15" s="86" customFormat="1" ht="12" thickBot="1">
      <c r="B49" s="125" t="s">
        <v>108</v>
      </c>
      <c r="C49" s="121"/>
      <c r="D49" s="350">
        <v>0.1</v>
      </c>
      <c r="E49" s="286">
        <v>0.15</v>
      </c>
      <c r="F49" s="286">
        <v>0.08</v>
      </c>
      <c r="G49" s="287">
        <v>0.12</v>
      </c>
      <c r="H49" s="169">
        <v>0.11</v>
      </c>
      <c r="I49" s="123">
        <v>0.05</v>
      </c>
      <c r="J49" s="102">
        <v>0.1</v>
      </c>
      <c r="K49" s="124">
        <v>7.0000000000000007E-2</v>
      </c>
      <c r="L49" s="122">
        <v>0.05</v>
      </c>
      <c r="M49" s="102">
        <v>0.08</v>
      </c>
      <c r="N49" s="102">
        <v>0.06</v>
      </c>
      <c r="O49" s="123">
        <v>0.04</v>
      </c>
    </row>
    <row r="50" spans="2:15" s="86" customFormat="1" ht="12" thickBot="1">
      <c r="B50" s="160" t="s">
        <v>151</v>
      </c>
      <c r="C50" s="159" t="s">
        <v>150</v>
      </c>
      <c r="D50" s="342"/>
      <c r="E50" s="272"/>
      <c r="F50" s="272"/>
      <c r="G50" s="194"/>
      <c r="H50" s="246"/>
      <c r="I50" s="246"/>
      <c r="J50" s="246"/>
      <c r="K50" s="247"/>
      <c r="L50" s="245"/>
      <c r="M50" s="246"/>
      <c r="N50" s="246"/>
      <c r="O50" s="246"/>
    </row>
    <row r="51" spans="2:15" s="86" customFormat="1" ht="11.6">
      <c r="B51" s="93" t="s">
        <v>102</v>
      </c>
      <c r="C51" s="93"/>
      <c r="D51" s="349">
        <v>0.54</v>
      </c>
      <c r="E51" s="127">
        <v>0.53</v>
      </c>
      <c r="F51" s="127">
        <v>0.53</v>
      </c>
      <c r="G51" s="196">
        <v>0.54843654199877379</v>
      </c>
      <c r="H51" s="127">
        <v>0.53370418848167545</v>
      </c>
      <c r="I51" s="127">
        <v>0.52597200622083984</v>
      </c>
      <c r="J51" s="127">
        <v>0.52597200622083984</v>
      </c>
      <c r="K51" s="128">
        <v>0.52</v>
      </c>
      <c r="L51" s="126">
        <v>0.52</v>
      </c>
      <c r="M51" s="127">
        <v>0.52</v>
      </c>
      <c r="N51" s="127">
        <v>0.52112149532710283</v>
      </c>
      <c r="O51" s="127">
        <v>0.55000000000000004</v>
      </c>
    </row>
    <row r="52" spans="2:15" s="86" customFormat="1" ht="11.6">
      <c r="B52" s="93" t="s">
        <v>103</v>
      </c>
      <c r="C52" s="93"/>
      <c r="D52" s="349">
        <v>0.36</v>
      </c>
      <c r="E52" s="127">
        <v>0.37</v>
      </c>
      <c r="F52" s="127">
        <v>0.36</v>
      </c>
      <c r="G52" s="196">
        <v>0.35101164929491113</v>
      </c>
      <c r="H52" s="127">
        <v>0.38089005235602091</v>
      </c>
      <c r="I52" s="127">
        <v>0.38</v>
      </c>
      <c r="J52" s="127">
        <v>0.39844479004665628</v>
      </c>
      <c r="K52" s="128">
        <v>0.41</v>
      </c>
      <c r="L52" s="126">
        <v>0.41</v>
      </c>
      <c r="M52" s="127">
        <v>0.4</v>
      </c>
      <c r="N52" s="127">
        <v>0.42280373831775697</v>
      </c>
      <c r="O52" s="127">
        <v>0.38</v>
      </c>
    </row>
    <row r="53" spans="2:15" s="86" customFormat="1" ht="12" thickBot="1">
      <c r="B53" s="120" t="s">
        <v>152</v>
      </c>
      <c r="C53" s="120"/>
      <c r="D53" s="350">
        <v>0.1</v>
      </c>
      <c r="E53" s="130">
        <v>0.1</v>
      </c>
      <c r="F53" s="130">
        <v>0.11</v>
      </c>
      <c r="G53" s="197">
        <v>0.10055180870631514</v>
      </c>
      <c r="H53" s="130">
        <v>8.5405759162303668E-2</v>
      </c>
      <c r="I53" s="130">
        <v>0.09</v>
      </c>
      <c r="J53" s="130">
        <v>7.4961119751166413E-2</v>
      </c>
      <c r="K53" s="131">
        <v>7.0000000000000007E-2</v>
      </c>
      <c r="L53" s="129">
        <v>7.0000000000000007E-2</v>
      </c>
      <c r="M53" s="130">
        <v>0.08</v>
      </c>
      <c r="N53" s="130">
        <v>5.6074766355140186E-2</v>
      </c>
      <c r="O53" s="130">
        <v>7.0000000000000007E-2</v>
      </c>
    </row>
    <row r="54" spans="2:15" s="86" customFormat="1" ht="12" thickBot="1">
      <c r="B54" s="259" t="s">
        <v>219</v>
      </c>
      <c r="C54" s="159"/>
      <c r="D54" s="342"/>
      <c r="E54" s="272"/>
      <c r="F54" s="272"/>
      <c r="G54" s="194"/>
      <c r="H54" s="251"/>
      <c r="I54" s="251"/>
      <c r="J54" s="251"/>
      <c r="K54" s="252"/>
      <c r="L54" s="250"/>
      <c r="M54" s="251"/>
      <c r="N54" s="251"/>
      <c r="O54" s="251"/>
    </row>
    <row r="55" spans="2:15" s="86" customFormat="1" ht="11.6">
      <c r="B55" s="93" t="s">
        <v>102</v>
      </c>
      <c r="C55" s="93"/>
      <c r="D55" s="349">
        <v>0.5</v>
      </c>
      <c r="E55" s="127">
        <v>0.46</v>
      </c>
      <c r="F55" s="127">
        <v>0.45</v>
      </c>
      <c r="G55" s="196">
        <v>0.51</v>
      </c>
      <c r="H55" s="127">
        <v>0.5</v>
      </c>
      <c r="I55" s="127">
        <v>0.47</v>
      </c>
      <c r="J55" s="127">
        <v>0.5</v>
      </c>
      <c r="K55" s="128">
        <v>0.51</v>
      </c>
      <c r="L55" s="126">
        <v>0.54</v>
      </c>
      <c r="M55" s="127">
        <v>0.51</v>
      </c>
      <c r="N55" s="127">
        <v>0.5</v>
      </c>
      <c r="O55" s="127">
        <v>0.53</v>
      </c>
    </row>
    <row r="56" spans="2:15" s="86" customFormat="1" ht="11.6">
      <c r="B56" s="93" t="s">
        <v>103</v>
      </c>
      <c r="C56" s="93"/>
      <c r="D56" s="349">
        <v>0.4</v>
      </c>
      <c r="E56" s="127">
        <v>0.44</v>
      </c>
      <c r="F56" s="127">
        <v>0.42</v>
      </c>
      <c r="G56" s="196">
        <v>0.4</v>
      </c>
      <c r="H56" s="127">
        <v>0.4</v>
      </c>
      <c r="I56" s="127">
        <v>0.41</v>
      </c>
      <c r="J56" s="127">
        <v>0.42</v>
      </c>
      <c r="K56" s="128">
        <v>0.42</v>
      </c>
      <c r="L56" s="126">
        <v>0.4</v>
      </c>
      <c r="M56" s="127">
        <v>0.39</v>
      </c>
      <c r="N56" s="127">
        <v>0.46</v>
      </c>
      <c r="O56" s="127">
        <v>0.37</v>
      </c>
    </row>
    <row r="57" spans="2:15" s="86" customFormat="1" ht="12" thickBot="1">
      <c r="B57" s="120" t="s">
        <v>152</v>
      </c>
      <c r="C57" s="120"/>
      <c r="D57" s="350">
        <v>0.1</v>
      </c>
      <c r="E57" s="130">
        <v>0.1</v>
      </c>
      <c r="F57" s="130">
        <v>0.13</v>
      </c>
      <c r="G57" s="197">
        <v>0.09</v>
      </c>
      <c r="H57" s="130">
        <v>0.1</v>
      </c>
      <c r="I57" s="130">
        <v>0.12</v>
      </c>
      <c r="J57" s="130">
        <v>0.08</v>
      </c>
      <c r="K57" s="131">
        <v>7.0000000000000007E-2</v>
      </c>
      <c r="L57" s="129">
        <v>0.06</v>
      </c>
      <c r="M57" s="130">
        <v>0.1</v>
      </c>
      <c r="N57" s="130">
        <v>0.04</v>
      </c>
      <c r="O57" s="130">
        <v>0.1</v>
      </c>
    </row>
    <row r="58" spans="2:15" s="86" customFormat="1" ht="12" thickBot="1">
      <c r="B58" s="259" t="s">
        <v>225</v>
      </c>
      <c r="C58" s="159"/>
      <c r="D58" s="342"/>
      <c r="E58" s="272"/>
      <c r="F58" s="272"/>
      <c r="G58" s="194"/>
      <c r="H58" s="256"/>
      <c r="I58" s="256"/>
      <c r="J58" s="256"/>
      <c r="K58" s="257"/>
      <c r="L58" s="255"/>
      <c r="M58" s="256"/>
      <c r="N58" s="256"/>
      <c r="O58" s="256"/>
    </row>
    <row r="59" spans="2:15" s="86" customFormat="1" ht="11.6">
      <c r="B59" s="93" t="s">
        <v>102</v>
      </c>
      <c r="C59" s="93"/>
      <c r="D59" s="349">
        <v>0.66</v>
      </c>
      <c r="E59" s="258">
        <v>0.66</v>
      </c>
      <c r="F59" s="258">
        <v>0.64</v>
      </c>
      <c r="G59" s="196">
        <v>0.64</v>
      </c>
      <c r="H59" s="126" t="s">
        <v>204</v>
      </c>
      <c r="I59" s="258" t="s">
        <v>204</v>
      </c>
      <c r="J59" s="258" t="s">
        <v>204</v>
      </c>
      <c r="K59" s="127" t="s">
        <v>204</v>
      </c>
      <c r="L59" s="126" t="s">
        <v>204</v>
      </c>
      <c r="M59" s="258" t="s">
        <v>204</v>
      </c>
      <c r="N59" s="258" t="s">
        <v>204</v>
      </c>
      <c r="O59" s="127" t="s">
        <v>204</v>
      </c>
    </row>
    <row r="60" spans="2:15" s="86" customFormat="1" ht="11.6">
      <c r="B60" s="93" t="s">
        <v>103</v>
      </c>
      <c r="C60" s="93"/>
      <c r="D60" s="349">
        <v>0.15</v>
      </c>
      <c r="E60" s="127">
        <v>0.15</v>
      </c>
      <c r="F60" s="127">
        <v>0.15</v>
      </c>
      <c r="G60" s="196">
        <v>0.15</v>
      </c>
      <c r="H60" s="126" t="s">
        <v>204</v>
      </c>
      <c r="I60" s="127" t="s">
        <v>204</v>
      </c>
      <c r="J60" s="127" t="s">
        <v>204</v>
      </c>
      <c r="K60" s="127" t="s">
        <v>204</v>
      </c>
      <c r="L60" s="126" t="s">
        <v>204</v>
      </c>
      <c r="M60" s="127" t="s">
        <v>204</v>
      </c>
      <c r="N60" s="127" t="s">
        <v>204</v>
      </c>
      <c r="O60" s="127" t="s">
        <v>204</v>
      </c>
    </row>
    <row r="61" spans="2:15" s="86" customFormat="1" ht="12" thickBot="1">
      <c r="B61" s="120" t="s">
        <v>152</v>
      </c>
      <c r="C61" s="120"/>
      <c r="D61" s="350">
        <v>0.19</v>
      </c>
      <c r="E61" s="130">
        <v>0.19</v>
      </c>
      <c r="F61" s="130">
        <v>0.21</v>
      </c>
      <c r="G61" s="197">
        <v>0.21</v>
      </c>
      <c r="H61" s="129" t="s">
        <v>204</v>
      </c>
      <c r="I61" s="130" t="s">
        <v>204</v>
      </c>
      <c r="J61" s="130" t="s">
        <v>204</v>
      </c>
      <c r="K61" s="130" t="s">
        <v>204</v>
      </c>
      <c r="L61" s="129" t="s">
        <v>204</v>
      </c>
      <c r="M61" s="130" t="s">
        <v>204</v>
      </c>
      <c r="N61" s="130" t="s">
        <v>204</v>
      </c>
      <c r="O61" s="130" t="s">
        <v>204</v>
      </c>
    </row>
    <row r="62" spans="2:15" s="86" customFormat="1" ht="12" thickBot="1">
      <c r="B62" s="259" t="s">
        <v>224</v>
      </c>
      <c r="C62" s="159"/>
      <c r="D62" s="342"/>
      <c r="E62" s="272"/>
      <c r="F62" s="272"/>
      <c r="G62" s="194"/>
      <c r="H62" s="256"/>
      <c r="I62" s="256"/>
      <c r="J62" s="256"/>
      <c r="K62" s="257"/>
      <c r="L62" s="255"/>
      <c r="M62" s="256"/>
      <c r="N62" s="256"/>
      <c r="O62" s="256"/>
    </row>
    <row r="63" spans="2:15" s="86" customFormat="1" ht="11.6">
      <c r="B63" s="93" t="s">
        <v>102</v>
      </c>
      <c r="C63" s="93"/>
      <c r="D63" s="349">
        <v>0.54</v>
      </c>
      <c r="E63" s="127">
        <v>0.54</v>
      </c>
      <c r="F63" s="127">
        <v>0.54</v>
      </c>
      <c r="G63" s="196">
        <v>0.54</v>
      </c>
      <c r="H63" s="126">
        <v>0.54</v>
      </c>
      <c r="I63" s="127">
        <v>0.55000000000000004</v>
      </c>
      <c r="J63" s="127">
        <v>0.53</v>
      </c>
      <c r="K63" s="128">
        <v>0.52</v>
      </c>
      <c r="L63" s="126">
        <v>0.52</v>
      </c>
      <c r="M63" s="127">
        <v>0.53</v>
      </c>
      <c r="N63" s="127">
        <v>0.53</v>
      </c>
      <c r="O63" s="127">
        <v>0.56000000000000005</v>
      </c>
    </row>
    <row r="64" spans="2:15" s="86" customFormat="1" ht="11.6">
      <c r="B64" s="93" t="s">
        <v>103</v>
      </c>
      <c r="C64" s="93"/>
      <c r="D64" s="349">
        <v>0.38</v>
      </c>
      <c r="E64" s="127">
        <v>0.38</v>
      </c>
      <c r="F64" s="127">
        <v>0.38</v>
      </c>
      <c r="G64" s="196">
        <v>0.38</v>
      </c>
      <c r="H64" s="126">
        <v>0.38</v>
      </c>
      <c r="I64" s="127">
        <v>0.37</v>
      </c>
      <c r="J64" s="127">
        <v>0.39</v>
      </c>
      <c r="K64" s="128">
        <v>0.41</v>
      </c>
      <c r="L64" s="126">
        <v>0.41</v>
      </c>
      <c r="M64" s="127">
        <v>0.4</v>
      </c>
      <c r="N64" s="127">
        <v>0.4</v>
      </c>
      <c r="O64" s="127">
        <v>0.38</v>
      </c>
    </row>
    <row r="65" spans="2:15" s="86" customFormat="1" ht="12" thickBot="1">
      <c r="B65" s="120" t="s">
        <v>152</v>
      </c>
      <c r="C65" s="120"/>
      <c r="D65" s="350">
        <v>0.08</v>
      </c>
      <c r="E65" s="130">
        <v>0.08</v>
      </c>
      <c r="F65" s="130">
        <v>0.08</v>
      </c>
      <c r="G65" s="197">
        <v>0.08</v>
      </c>
      <c r="H65" s="129">
        <v>0.08</v>
      </c>
      <c r="I65" s="130">
        <v>0.08</v>
      </c>
      <c r="J65" s="130">
        <v>0.08</v>
      </c>
      <c r="K65" s="131">
        <v>7.0000000000000007E-2</v>
      </c>
      <c r="L65" s="129">
        <v>7.0000000000000007E-2</v>
      </c>
      <c r="M65" s="130">
        <v>7.0000000000000007E-2</v>
      </c>
      <c r="N65" s="130">
        <v>7.0000000000000007E-2</v>
      </c>
      <c r="O65" s="130">
        <v>0.06</v>
      </c>
    </row>
    <row r="66" spans="2:15" s="86" customFormat="1" ht="12" thickBot="1">
      <c r="B66" s="259" t="s">
        <v>226</v>
      </c>
      <c r="C66" s="159"/>
      <c r="D66" s="342"/>
      <c r="E66" s="272"/>
      <c r="F66" s="272"/>
      <c r="G66" s="194"/>
      <c r="H66" s="255"/>
      <c r="I66" s="256"/>
      <c r="J66" s="256"/>
      <c r="K66" s="257"/>
      <c r="L66" s="255"/>
      <c r="M66" s="256"/>
      <c r="N66" s="256"/>
      <c r="O66" s="256"/>
    </row>
    <row r="67" spans="2:15" s="86" customFormat="1" ht="11.6">
      <c r="B67" s="93" t="s">
        <v>102</v>
      </c>
      <c r="C67" s="93"/>
      <c r="D67" s="349">
        <v>0.53</v>
      </c>
      <c r="E67" s="127">
        <v>0.51</v>
      </c>
      <c r="F67" s="127">
        <v>0.53</v>
      </c>
      <c r="G67" s="196">
        <v>0.54</v>
      </c>
      <c r="H67" s="126">
        <v>0.54</v>
      </c>
      <c r="I67" s="127">
        <v>0.52</v>
      </c>
      <c r="J67" s="127">
        <v>0.55000000000000004</v>
      </c>
      <c r="K67" s="128">
        <v>0.52</v>
      </c>
      <c r="L67" s="126">
        <v>0.49</v>
      </c>
      <c r="M67" s="127">
        <v>0.5</v>
      </c>
      <c r="N67" s="127">
        <v>0.51</v>
      </c>
      <c r="O67" s="127">
        <v>0.56999999999999995</v>
      </c>
    </row>
    <row r="68" spans="2:15" s="86" customFormat="1" ht="11.6">
      <c r="B68" s="93" t="s">
        <v>103</v>
      </c>
      <c r="C68" s="93"/>
      <c r="D68" s="349">
        <v>0.4</v>
      </c>
      <c r="E68" s="127">
        <v>0.42</v>
      </c>
      <c r="F68" s="127">
        <v>0.39</v>
      </c>
      <c r="G68" s="196">
        <v>0.37</v>
      </c>
      <c r="H68" s="126">
        <v>0.37</v>
      </c>
      <c r="I68" s="127">
        <v>0.39</v>
      </c>
      <c r="J68" s="127">
        <v>0.38</v>
      </c>
      <c r="K68" s="128">
        <v>0.4</v>
      </c>
      <c r="L68" s="126">
        <v>0.44</v>
      </c>
      <c r="M68" s="127">
        <v>0.43</v>
      </c>
      <c r="N68" s="127">
        <v>0.44</v>
      </c>
      <c r="O68" s="127">
        <v>0.37</v>
      </c>
    </row>
    <row r="69" spans="2:15" s="86" customFormat="1" ht="12" thickBot="1">
      <c r="B69" s="120" t="s">
        <v>152</v>
      </c>
      <c r="C69" s="120"/>
      <c r="D69" s="350">
        <v>7.0000000000000007E-2</v>
      </c>
      <c r="E69" s="130">
        <v>7.0000000000000007E-2</v>
      </c>
      <c r="F69" s="130">
        <v>0.08</v>
      </c>
      <c r="G69" s="197">
        <v>0.09</v>
      </c>
      <c r="H69" s="129">
        <v>0.09</v>
      </c>
      <c r="I69" s="130">
        <v>0.09</v>
      </c>
      <c r="J69" s="130">
        <v>7.0000000000000007E-2</v>
      </c>
      <c r="K69" s="131">
        <v>0.08</v>
      </c>
      <c r="L69" s="129">
        <v>7.0000000000000007E-2</v>
      </c>
      <c r="M69" s="130">
        <v>7.0000000000000007E-2</v>
      </c>
      <c r="N69" s="130">
        <v>0.05</v>
      </c>
      <c r="O69" s="130">
        <v>0.06</v>
      </c>
    </row>
    <row r="70" spans="2:15" s="86" customFormat="1" ht="11.6">
      <c r="B70" s="383"/>
      <c r="C70" s="383"/>
      <c r="D70" s="383"/>
      <c r="E70" s="383"/>
      <c r="F70" s="383"/>
      <c r="G70" s="383"/>
      <c r="H70" s="383"/>
      <c r="I70" s="383"/>
      <c r="J70" s="384"/>
      <c r="K70" s="384"/>
      <c r="L70" s="384"/>
      <c r="M70" s="384"/>
      <c r="N70" s="384"/>
      <c r="O70" s="384"/>
    </row>
    <row r="71" spans="2:15" s="132" customFormat="1" ht="11.6">
      <c r="B71" s="378" t="s">
        <v>183</v>
      </c>
      <c r="C71" s="378"/>
      <c r="D71" s="378"/>
      <c r="E71" s="378"/>
      <c r="F71" s="378"/>
      <c r="G71" s="378"/>
      <c r="H71" s="378"/>
      <c r="I71" s="378"/>
      <c r="J71" s="379"/>
      <c r="K71" s="379"/>
      <c r="L71" s="379"/>
      <c r="M71" s="379"/>
      <c r="N71" s="379"/>
      <c r="O71" s="379"/>
    </row>
    <row r="72" spans="2:15" s="132" customFormat="1" ht="11.6">
      <c r="B72" s="378" t="s">
        <v>184</v>
      </c>
      <c r="C72" s="378"/>
      <c r="D72" s="378"/>
      <c r="E72" s="378"/>
      <c r="F72" s="378"/>
      <c r="G72" s="378"/>
      <c r="H72" s="378"/>
      <c r="I72" s="378"/>
      <c r="J72" s="379"/>
      <c r="K72" s="379"/>
      <c r="L72" s="379"/>
      <c r="M72" s="379"/>
      <c r="N72" s="379"/>
      <c r="O72" s="379"/>
    </row>
    <row r="73" spans="2:15" s="132" customFormat="1" ht="11.6">
      <c r="B73" s="378" t="s">
        <v>185</v>
      </c>
      <c r="C73" s="378"/>
      <c r="D73" s="378"/>
      <c r="E73" s="378"/>
      <c r="F73" s="378"/>
      <c r="G73" s="378"/>
      <c r="H73" s="378"/>
      <c r="I73" s="378"/>
      <c r="J73" s="379"/>
      <c r="K73" s="379"/>
      <c r="L73" s="379"/>
      <c r="M73" s="379"/>
      <c r="N73" s="379"/>
      <c r="O73" s="379"/>
    </row>
    <row r="74" spans="2:15" s="132" customFormat="1" ht="11.6">
      <c r="B74" s="378" t="s">
        <v>186</v>
      </c>
      <c r="C74" s="378"/>
      <c r="D74" s="378"/>
      <c r="E74" s="378"/>
      <c r="F74" s="378"/>
      <c r="G74" s="378"/>
      <c r="H74" s="378"/>
      <c r="I74" s="378"/>
      <c r="J74" s="379"/>
      <c r="K74" s="379"/>
      <c r="L74" s="379"/>
      <c r="M74" s="379"/>
      <c r="N74" s="379"/>
      <c r="O74" s="379"/>
    </row>
    <row r="75" spans="2:15" s="132" customFormat="1" ht="34.5" customHeight="1">
      <c r="B75" s="378" t="s">
        <v>187</v>
      </c>
      <c r="C75" s="378"/>
      <c r="D75" s="378"/>
      <c r="E75" s="378"/>
      <c r="F75" s="378"/>
      <c r="G75" s="378"/>
      <c r="H75" s="378"/>
      <c r="I75" s="378"/>
      <c r="J75" s="379"/>
      <c r="K75" s="379"/>
      <c r="L75" s="379"/>
      <c r="M75" s="379"/>
      <c r="N75" s="379"/>
      <c r="O75" s="379"/>
    </row>
    <row r="76" spans="2:15" s="132" customFormat="1" ht="11.6">
      <c r="B76" s="378" t="s">
        <v>188</v>
      </c>
      <c r="C76" s="378"/>
      <c r="D76" s="378"/>
      <c r="E76" s="378"/>
      <c r="F76" s="378"/>
      <c r="G76" s="378"/>
      <c r="H76" s="378"/>
      <c r="I76" s="378"/>
      <c r="J76" s="379"/>
      <c r="K76" s="379"/>
      <c r="L76" s="379"/>
      <c r="M76" s="379"/>
      <c r="N76" s="379"/>
      <c r="O76" s="379"/>
    </row>
    <row r="77" spans="2:15" s="86" customFormat="1" ht="11.6">
      <c r="B77" s="378" t="s">
        <v>189</v>
      </c>
      <c r="C77" s="378"/>
      <c r="D77" s="378"/>
      <c r="E77" s="378"/>
      <c r="F77" s="378"/>
      <c r="G77" s="378"/>
      <c r="H77" s="378"/>
      <c r="I77" s="378"/>
      <c r="J77" s="379"/>
      <c r="K77" s="379"/>
      <c r="L77" s="379"/>
      <c r="M77" s="379"/>
      <c r="N77" s="379"/>
      <c r="O77" s="379"/>
    </row>
    <row r="78" spans="2:15" s="132" customFormat="1" ht="57.75" customHeight="1">
      <c r="B78" s="378" t="s">
        <v>265</v>
      </c>
      <c r="C78" s="378"/>
      <c r="D78" s="378"/>
      <c r="E78" s="378"/>
      <c r="F78" s="378"/>
      <c r="G78" s="378"/>
      <c r="H78" s="378"/>
      <c r="I78" s="378"/>
      <c r="J78" s="379"/>
      <c r="K78" s="379"/>
      <c r="L78" s="379"/>
      <c r="M78" s="379"/>
      <c r="N78" s="379"/>
      <c r="O78" s="379"/>
    </row>
    <row r="79" spans="2:15">
      <c r="B79" s="378" t="s">
        <v>190</v>
      </c>
      <c r="C79" s="378"/>
      <c r="D79" s="378"/>
      <c r="E79" s="378"/>
      <c r="F79" s="378"/>
      <c r="G79" s="378"/>
      <c r="H79" s="378"/>
      <c r="I79" s="378"/>
      <c r="J79" s="379"/>
      <c r="K79" s="379"/>
      <c r="L79" s="379"/>
      <c r="M79" s="379"/>
      <c r="N79" s="379"/>
      <c r="O79" s="379"/>
    </row>
    <row r="80" spans="2:15">
      <c r="B80" s="376"/>
      <c r="C80" s="376"/>
      <c r="D80" s="376"/>
      <c r="E80" s="376"/>
      <c r="F80" s="376"/>
      <c r="G80" s="376"/>
      <c r="H80" s="376"/>
      <c r="I80" s="376"/>
      <c r="J80" s="377"/>
      <c r="K80" s="377"/>
      <c r="L80" s="377"/>
      <c r="M80" s="377"/>
      <c r="N80" s="377"/>
      <c r="O80" s="377"/>
    </row>
    <row r="81" spans="2:15">
      <c r="B81" s="376"/>
      <c r="C81" s="376"/>
      <c r="D81" s="376"/>
      <c r="E81" s="376"/>
      <c r="F81" s="376"/>
      <c r="G81" s="376"/>
      <c r="H81" s="376"/>
      <c r="I81" s="376"/>
      <c r="J81" s="377"/>
      <c r="K81" s="377"/>
      <c r="L81" s="377"/>
      <c r="M81" s="377"/>
      <c r="N81" s="377"/>
      <c r="O81" s="377"/>
    </row>
  </sheetData>
  <sheetProtection selectLockedCells="1"/>
  <mergeCells count="16">
    <mergeCell ref="L8:O8"/>
    <mergeCell ref="B5:O5"/>
    <mergeCell ref="H8:K8"/>
    <mergeCell ref="B70:O70"/>
    <mergeCell ref="D8:G8"/>
    <mergeCell ref="B71:O71"/>
    <mergeCell ref="B72:O72"/>
    <mergeCell ref="B73:O73"/>
    <mergeCell ref="B79:O79"/>
    <mergeCell ref="B80:O80"/>
    <mergeCell ref="B81:O81"/>
    <mergeCell ref="B74:O74"/>
    <mergeCell ref="B75:O75"/>
    <mergeCell ref="B76:O76"/>
    <mergeCell ref="B77:O77"/>
    <mergeCell ref="B78:O78"/>
  </mergeCells>
  <pageMargins left="0.7" right="0.7" top="0.75" bottom="0.75" header="0.3" footer="0.3"/>
  <pageSetup scale="5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64"/>
  <sheetViews>
    <sheetView topLeftCell="A7" zoomScaleNormal="100" workbookViewId="0">
      <pane xSplit="1" ySplit="2" topLeftCell="B9" activePane="bottomRight" state="frozen"/>
      <selection activeCell="A7" sqref="A7"/>
      <selection pane="topRight" activeCell="B7" sqref="B7"/>
      <selection pane="bottomLeft" activeCell="A9" sqref="A9"/>
      <selection pane="bottomRight" activeCell="A14" sqref="A14"/>
    </sheetView>
  </sheetViews>
  <sheetFormatPr defaultColWidth="9.15234375" defaultRowHeight="14.6"/>
  <cols>
    <col min="1" max="1" width="55.69140625" style="72" customWidth="1"/>
    <col min="2" max="2" width="10.69140625" style="79" customWidth="1"/>
    <col min="3" max="3" width="6.3046875" style="79" customWidth="1"/>
    <col min="4" max="4" width="11.3046875" style="79" customWidth="1"/>
    <col min="5" max="5" width="3.69140625" style="78" customWidth="1"/>
    <col min="6" max="6" width="10.69140625" style="79" customWidth="1"/>
    <col min="7" max="7" width="6.3046875" style="79" customWidth="1"/>
    <col min="8" max="8" width="1.69140625" style="72" customWidth="1"/>
    <col min="9" max="9" width="10.69140625" style="79" customWidth="1"/>
    <col min="10" max="10" width="6.3046875" style="79" customWidth="1"/>
    <col min="11" max="11" width="11.3046875" style="79" customWidth="1"/>
    <col min="12" max="12" width="3.69140625" style="78" customWidth="1"/>
    <col min="13" max="13" width="10.69140625" style="79" customWidth="1"/>
    <col min="14" max="14" width="6.3046875" style="79" customWidth="1"/>
    <col min="15" max="15" width="1.69140625" style="72" customWidth="1"/>
    <col min="16" max="16" width="10.69140625" style="79" customWidth="1"/>
    <col min="17" max="17" width="6.3046875" style="79" customWidth="1"/>
    <col min="18" max="18" width="11.3046875" style="79" customWidth="1"/>
    <col min="19" max="19" width="3.69140625" style="78" customWidth="1"/>
    <col min="20" max="20" width="10.69140625" style="79" customWidth="1"/>
    <col min="21" max="21" width="6.3046875" style="79" customWidth="1"/>
    <col min="22" max="22" width="1.69140625" style="72" customWidth="1"/>
    <col min="23" max="23" width="10.69140625" style="79" customWidth="1"/>
    <col min="24" max="24" width="6.3046875" style="79" customWidth="1"/>
    <col min="25" max="25" width="11.3046875" style="79" customWidth="1"/>
    <col min="26" max="26" width="3.69140625" style="78" customWidth="1"/>
    <col min="27" max="27" width="10.69140625" style="79" customWidth="1"/>
    <col min="28" max="28" width="6.3046875" style="79" customWidth="1"/>
    <col min="29" max="29" width="1.69140625" style="72" customWidth="1"/>
    <col min="30" max="30" width="10.69140625" style="72" customWidth="1"/>
    <col min="31" max="31" width="6.3046875" style="72" customWidth="1"/>
    <col min="32" max="32" width="11.3046875" style="72" customWidth="1"/>
    <col min="33" max="33" width="3.69140625" style="72" customWidth="1"/>
    <col min="34" max="34" width="10.69140625" style="72" customWidth="1"/>
    <col min="35" max="35" width="6.3046875" style="72" customWidth="1"/>
    <col min="36" max="36" width="1.69140625" style="72" customWidth="1"/>
    <col min="37" max="37" width="10.69140625" style="79" customWidth="1"/>
    <col min="38" max="38" width="6.3046875" style="79" customWidth="1"/>
    <col min="39" max="39" width="11.3046875" style="79" customWidth="1"/>
    <col min="40" max="40" width="3.69140625" style="78" customWidth="1"/>
    <col min="41" max="41" width="10.69140625" style="79" customWidth="1"/>
    <col min="42" max="42" width="6.3046875" style="79" customWidth="1"/>
    <col min="43" max="43" width="1.69140625" style="80" customWidth="1"/>
    <col min="44" max="44" width="10.69140625" style="79" customWidth="1"/>
    <col min="45" max="45" width="6.3046875" style="79" customWidth="1"/>
    <col min="46" max="46" width="11.3046875" style="79" customWidth="1"/>
    <col min="47" max="47" width="3.69140625" style="78" customWidth="1"/>
    <col min="48" max="48" width="10.69140625" style="79" customWidth="1"/>
    <col min="49" max="49" width="6.3046875" style="79" customWidth="1"/>
    <col min="50" max="50" width="1.69140625" style="80" customWidth="1"/>
    <col min="51" max="51" width="10.69140625" style="79" customWidth="1"/>
    <col min="52" max="52" width="6.3046875" style="79" customWidth="1"/>
    <col min="53" max="53" width="11.3046875" style="79" customWidth="1"/>
    <col min="54" max="54" width="3.69140625" style="78" customWidth="1"/>
    <col min="55" max="55" width="10.69140625" style="79" customWidth="1"/>
    <col min="56" max="56" width="6.3046875" style="79" customWidth="1"/>
    <col min="57" max="57" width="1.69140625" style="80" customWidth="1"/>
    <col min="58" max="58" width="10.69140625" style="79" customWidth="1"/>
    <col min="59" max="59" width="6.3046875" style="79" customWidth="1"/>
    <col min="60" max="60" width="11.3046875" style="79" customWidth="1"/>
    <col min="61" max="61" width="3.69140625" style="78" customWidth="1"/>
    <col min="62" max="62" width="10.69140625" style="79" customWidth="1"/>
    <col min="63" max="63" width="6.3046875" style="79" customWidth="1"/>
    <col min="64" max="64" width="1.69140625" style="80" customWidth="1"/>
    <col min="65" max="65" width="10.69140625" style="79" customWidth="1"/>
    <col min="66" max="66" width="6.3046875" style="79" customWidth="1"/>
    <col min="67" max="67" width="11.3046875" style="79" customWidth="1"/>
    <col min="68" max="68" width="3.69140625" style="78" customWidth="1"/>
    <col min="69" max="69" width="10.69140625" style="79" customWidth="1"/>
    <col min="70" max="70" width="6.3046875" style="79" customWidth="1"/>
    <col min="71" max="71" width="1.69140625" style="80" customWidth="1"/>
    <col min="72" max="72" width="10.69140625" style="79" customWidth="1"/>
    <col min="73" max="73" width="6.3046875" style="79" customWidth="1"/>
    <col min="74" max="74" width="11.3046875" style="79" customWidth="1"/>
    <col min="75" max="75" width="3.69140625" style="78" customWidth="1"/>
    <col min="76" max="76" width="10.69140625" style="79" customWidth="1"/>
    <col min="77" max="77" width="6.3046875" style="79" customWidth="1"/>
    <col min="78" max="78" width="1.69140625" style="80" customWidth="1"/>
    <col min="79" max="79" width="10.69140625" style="79" customWidth="1"/>
    <col min="80" max="80" width="6.3046875" style="79" customWidth="1"/>
    <col min="81" max="81" width="11.3046875" style="79" customWidth="1"/>
    <col min="82" max="82" width="3.69140625" style="78" customWidth="1"/>
    <col min="83" max="83" width="10.69140625" style="79" customWidth="1"/>
    <col min="84" max="84" width="6.3046875" style="79" customWidth="1"/>
    <col min="85" max="85" width="1.69140625" style="80" customWidth="1"/>
    <col min="86" max="86" width="5.53515625" style="80" customWidth="1"/>
    <col min="87" max="87" width="5.53515625" style="71" customWidth="1"/>
    <col min="88" max="16384" width="9.15234375" style="72"/>
  </cols>
  <sheetData>
    <row r="1" spans="1:87">
      <c r="A1" s="82" t="s">
        <v>0</v>
      </c>
      <c r="H1" s="82"/>
      <c r="O1" s="82"/>
      <c r="V1" s="82"/>
      <c r="AC1" s="82"/>
      <c r="AD1" s="82"/>
      <c r="AE1" s="82"/>
      <c r="AF1" s="82"/>
      <c r="AG1" s="82"/>
      <c r="AH1" s="82"/>
      <c r="AI1" s="82"/>
      <c r="AJ1" s="82"/>
      <c r="AQ1" s="84"/>
    </row>
    <row r="2" spans="1:87">
      <c r="A2" s="82" t="s">
        <v>156</v>
      </c>
      <c r="H2" s="82"/>
      <c r="O2" s="82"/>
      <c r="V2" s="82"/>
      <c r="AC2" s="82"/>
      <c r="AD2" s="82"/>
      <c r="AE2" s="82"/>
      <c r="AF2" s="82"/>
      <c r="AG2" s="82"/>
      <c r="AH2" s="82"/>
      <c r="AI2" s="82"/>
      <c r="AJ2" s="82"/>
      <c r="AQ2" s="84"/>
    </row>
    <row r="3" spans="1:87">
      <c r="A3" s="82" t="s">
        <v>209</v>
      </c>
      <c r="H3" s="82"/>
      <c r="O3" s="82"/>
      <c r="V3" s="82"/>
      <c r="AC3" s="82"/>
      <c r="AD3" s="82"/>
      <c r="AE3" s="82"/>
      <c r="AF3" s="82"/>
      <c r="AG3" s="82"/>
      <c r="AH3" s="82"/>
      <c r="AI3" s="82"/>
      <c r="AJ3" s="82"/>
      <c r="AQ3" s="84"/>
    </row>
    <row r="4" spans="1:87">
      <c r="A4" s="83" t="s">
        <v>178</v>
      </c>
      <c r="H4" s="83"/>
      <c r="O4" s="83"/>
      <c r="V4" s="83"/>
      <c r="AC4" s="83"/>
      <c r="AD4" s="83"/>
      <c r="AE4" s="83"/>
      <c r="AF4" s="83"/>
      <c r="AG4" s="83"/>
      <c r="AH4" s="83"/>
      <c r="AI4" s="83"/>
      <c r="AJ4" s="83"/>
      <c r="AQ4" s="84"/>
    </row>
    <row r="5" spans="1:87">
      <c r="A5" s="85"/>
      <c r="H5" s="85"/>
      <c r="O5" s="85"/>
      <c r="V5" s="85"/>
      <c r="AC5" s="85"/>
      <c r="AD5" s="85"/>
      <c r="AE5" s="85"/>
      <c r="AF5" s="85"/>
      <c r="AG5" s="85"/>
      <c r="AH5" s="85"/>
      <c r="AI5" s="85"/>
      <c r="AJ5" s="85"/>
      <c r="AQ5" s="84"/>
    </row>
    <row r="6" spans="1:87" ht="30" customHeight="1">
      <c r="A6" s="388" t="s">
        <v>180</v>
      </c>
      <c r="B6" s="388"/>
      <c r="C6" s="388"/>
      <c r="D6" s="388"/>
      <c r="E6" s="388"/>
      <c r="F6" s="388"/>
      <c r="G6" s="388"/>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388"/>
      <c r="AL6" s="388"/>
      <c r="AM6" s="388"/>
      <c r="AN6" s="388"/>
      <c r="AO6" s="388"/>
      <c r="AP6" s="388"/>
      <c r="AQ6" s="388"/>
      <c r="AR6" s="388"/>
      <c r="AS6" s="388"/>
      <c r="AT6" s="388"/>
      <c r="AU6" s="388"/>
      <c r="AV6" s="388"/>
      <c r="AW6" s="293"/>
    </row>
    <row r="7" spans="1:87">
      <c r="A7" s="73"/>
      <c r="H7" s="73"/>
      <c r="O7" s="73"/>
      <c r="P7" s="198"/>
      <c r="Q7" s="198"/>
      <c r="R7" s="198"/>
      <c r="S7" s="199"/>
      <c r="T7" s="198"/>
      <c r="U7" s="198"/>
      <c r="V7" s="200"/>
      <c r="W7" s="198"/>
      <c r="X7" s="198"/>
      <c r="Y7" s="198"/>
      <c r="Z7" s="199"/>
      <c r="AA7" s="198"/>
      <c r="AB7" s="198"/>
      <c r="AC7" s="200"/>
      <c r="AD7" s="200"/>
      <c r="AE7" s="200"/>
      <c r="AF7" s="200"/>
      <c r="AG7" s="200"/>
      <c r="AH7" s="200"/>
      <c r="AI7" s="200"/>
      <c r="AJ7" s="200"/>
      <c r="AK7" s="198"/>
      <c r="AL7" s="198"/>
      <c r="AM7" s="198"/>
      <c r="AN7" s="199"/>
      <c r="AO7" s="198"/>
      <c r="AP7" s="198"/>
      <c r="AQ7" s="201"/>
      <c r="AR7" s="198"/>
      <c r="AS7" s="198"/>
      <c r="AT7" s="198"/>
      <c r="AU7" s="199"/>
      <c r="AV7" s="198"/>
      <c r="AW7" s="198"/>
      <c r="AX7" s="201"/>
      <c r="AY7" s="198"/>
      <c r="AZ7" s="198"/>
      <c r="BA7" s="198"/>
      <c r="BB7" s="199"/>
      <c r="BC7" s="198"/>
      <c r="BD7" s="198"/>
      <c r="BE7" s="201"/>
      <c r="BF7" s="198"/>
      <c r="BG7" s="198"/>
      <c r="BH7" s="198"/>
      <c r="BI7" s="199"/>
      <c r="BJ7" s="198"/>
      <c r="BK7" s="198"/>
      <c r="BL7" s="201"/>
      <c r="BM7" s="198"/>
      <c r="BN7" s="198"/>
      <c r="BO7" s="198"/>
      <c r="BP7" s="199"/>
      <c r="BQ7" s="198"/>
      <c r="BR7" s="198"/>
      <c r="BS7" s="201"/>
      <c r="BT7" s="198"/>
      <c r="BU7" s="198"/>
      <c r="BV7" s="198"/>
      <c r="BW7" s="199"/>
      <c r="BX7" s="198"/>
      <c r="BY7" s="198"/>
      <c r="BZ7" s="201"/>
      <c r="CA7" s="198"/>
      <c r="CB7" s="198"/>
      <c r="CC7" s="198"/>
      <c r="CD7" s="199"/>
      <c r="CE7" s="198"/>
      <c r="CF7" s="198"/>
      <c r="CG7" s="201"/>
    </row>
    <row r="8" spans="1:87" s="133" customFormat="1" ht="39.75" customHeight="1">
      <c r="B8" s="391" t="s">
        <v>235</v>
      </c>
      <c r="C8" s="391"/>
      <c r="D8" s="391"/>
      <c r="E8" s="391"/>
      <c r="F8" s="391"/>
      <c r="G8" s="391"/>
      <c r="I8" s="392" t="s">
        <v>218</v>
      </c>
      <c r="J8" s="392"/>
      <c r="K8" s="392"/>
      <c r="L8" s="392"/>
      <c r="M8" s="392"/>
      <c r="N8" s="392"/>
      <c r="P8" s="391" t="s">
        <v>210</v>
      </c>
      <c r="Q8" s="391"/>
      <c r="R8" s="391"/>
      <c r="S8" s="391"/>
      <c r="T8" s="391"/>
      <c r="U8" s="391"/>
      <c r="V8" s="202"/>
      <c r="W8" s="385" t="s">
        <v>208</v>
      </c>
      <c r="X8" s="385"/>
      <c r="Y8" s="385"/>
      <c r="Z8" s="385"/>
      <c r="AA8" s="385"/>
      <c r="AB8" s="385"/>
      <c r="AC8" s="202"/>
      <c r="AD8" s="391" t="s">
        <v>197</v>
      </c>
      <c r="AE8" s="391"/>
      <c r="AF8" s="391"/>
      <c r="AG8" s="391"/>
      <c r="AH8" s="391"/>
      <c r="AI8" s="391"/>
      <c r="AJ8" s="202"/>
      <c r="AK8" s="385" t="s">
        <v>157</v>
      </c>
      <c r="AL8" s="385"/>
      <c r="AM8" s="385"/>
      <c r="AN8" s="385"/>
      <c r="AO8" s="385"/>
      <c r="AP8" s="385"/>
      <c r="AQ8" s="203"/>
      <c r="AR8" s="386" t="s">
        <v>158</v>
      </c>
      <c r="AS8" s="386"/>
      <c r="AT8" s="386"/>
      <c r="AU8" s="386"/>
      <c r="AV8" s="386"/>
      <c r="AW8" s="386"/>
      <c r="AX8" s="203"/>
      <c r="AY8" s="385" t="s">
        <v>159</v>
      </c>
      <c r="AZ8" s="385"/>
      <c r="BA8" s="385"/>
      <c r="BB8" s="385"/>
      <c r="BC8" s="385"/>
      <c r="BD8" s="385"/>
      <c r="BE8" s="203"/>
      <c r="BF8" s="386" t="s">
        <v>160</v>
      </c>
      <c r="BG8" s="386"/>
      <c r="BH8" s="386"/>
      <c r="BI8" s="386"/>
      <c r="BJ8" s="386"/>
      <c r="BK8" s="386"/>
      <c r="BL8" s="203"/>
      <c r="BM8" s="385" t="s">
        <v>161</v>
      </c>
      <c r="BN8" s="385"/>
      <c r="BO8" s="385"/>
      <c r="BP8" s="385"/>
      <c r="BQ8" s="385"/>
      <c r="BR8" s="385"/>
      <c r="BS8" s="203"/>
      <c r="BT8" s="386" t="s">
        <v>162</v>
      </c>
      <c r="BU8" s="386"/>
      <c r="BV8" s="386"/>
      <c r="BW8" s="386"/>
      <c r="BX8" s="386"/>
      <c r="BY8" s="386"/>
      <c r="BZ8" s="203"/>
      <c r="CA8" s="385" t="s">
        <v>163</v>
      </c>
      <c r="CB8" s="385"/>
      <c r="CC8" s="385"/>
      <c r="CD8" s="385"/>
      <c r="CE8" s="385"/>
      <c r="CF8" s="385"/>
      <c r="CG8" s="203"/>
      <c r="CH8" s="134"/>
      <c r="CI8" s="135"/>
    </row>
    <row r="9" spans="1:87" s="133" customFormat="1" ht="11.6">
      <c r="B9" s="136"/>
      <c r="C9" s="136"/>
      <c r="D9" s="136"/>
      <c r="E9" s="137"/>
      <c r="F9" s="136"/>
      <c r="G9" s="136"/>
      <c r="I9" s="136"/>
      <c r="J9" s="136"/>
      <c r="K9" s="136"/>
      <c r="L9" s="137"/>
      <c r="M9" s="136"/>
      <c r="N9" s="136"/>
      <c r="P9" s="204"/>
      <c r="Q9" s="204"/>
      <c r="R9" s="204"/>
      <c r="S9" s="205"/>
      <c r="T9" s="204"/>
      <c r="U9" s="204"/>
      <c r="V9" s="202"/>
      <c r="W9" s="204"/>
      <c r="X9" s="204"/>
      <c r="Y9" s="204"/>
      <c r="Z9" s="205"/>
      <c r="AA9" s="204"/>
      <c r="AB9" s="204"/>
      <c r="AC9" s="202"/>
      <c r="AD9" s="202"/>
      <c r="AE9" s="202"/>
      <c r="AF9" s="202"/>
      <c r="AG9" s="202"/>
      <c r="AH9" s="202"/>
      <c r="AI9" s="202"/>
      <c r="AJ9" s="202"/>
      <c r="AK9" s="204"/>
      <c r="AL9" s="204"/>
      <c r="AM9" s="204"/>
      <c r="AN9" s="205"/>
      <c r="AO9" s="204"/>
      <c r="AP9" s="204"/>
      <c r="AQ9" s="203"/>
      <c r="AR9" s="204"/>
      <c r="AS9" s="204"/>
      <c r="AT9" s="204"/>
      <c r="AU9" s="205"/>
      <c r="AV9" s="204"/>
      <c r="AW9" s="204"/>
      <c r="AX9" s="203"/>
      <c r="AY9" s="204"/>
      <c r="AZ9" s="204"/>
      <c r="BA9" s="204"/>
      <c r="BB9" s="205"/>
      <c r="BC9" s="204"/>
      <c r="BD9" s="204"/>
      <c r="BE9" s="203"/>
      <c r="BF9" s="204"/>
      <c r="BG9" s="204"/>
      <c r="BH9" s="204"/>
      <c r="BI9" s="205"/>
      <c r="BJ9" s="204"/>
      <c r="BK9" s="204"/>
      <c r="BL9" s="203"/>
      <c r="BM9" s="204"/>
      <c r="BN9" s="204"/>
      <c r="BO9" s="204"/>
      <c r="BP9" s="205"/>
      <c r="BQ9" s="204"/>
      <c r="BR9" s="204"/>
      <c r="BS9" s="203"/>
      <c r="BT9" s="204"/>
      <c r="BU9" s="204"/>
      <c r="BV9" s="204"/>
      <c r="BW9" s="205"/>
      <c r="BX9" s="204"/>
      <c r="BY9" s="204"/>
      <c r="BZ9" s="203"/>
      <c r="CA9" s="204"/>
      <c r="CB9" s="204"/>
      <c r="CC9" s="204"/>
      <c r="CD9" s="205"/>
      <c r="CE9" s="204"/>
      <c r="CF9" s="204"/>
      <c r="CG9" s="203"/>
      <c r="CH9" s="134"/>
      <c r="CI9" s="135"/>
    </row>
    <row r="10" spans="1:87" s="133" customFormat="1" ht="46.3">
      <c r="B10" s="138" t="s">
        <v>164</v>
      </c>
      <c r="C10" s="139" t="s">
        <v>241</v>
      </c>
      <c r="D10" s="139" t="s">
        <v>165</v>
      </c>
      <c r="E10" s="139"/>
      <c r="F10" s="138" t="s">
        <v>166</v>
      </c>
      <c r="G10" s="139" t="s">
        <v>242</v>
      </c>
      <c r="I10" s="138" t="s">
        <v>164</v>
      </c>
      <c r="J10" s="139" t="s">
        <v>241</v>
      </c>
      <c r="K10" s="139" t="s">
        <v>165</v>
      </c>
      <c r="L10" s="139"/>
      <c r="M10" s="138" t="s">
        <v>166</v>
      </c>
      <c r="N10" s="139" t="s">
        <v>242</v>
      </c>
      <c r="P10" s="138" t="s">
        <v>164</v>
      </c>
      <c r="Q10" s="139" t="s">
        <v>241</v>
      </c>
      <c r="R10" s="139" t="s">
        <v>165</v>
      </c>
      <c r="S10" s="139"/>
      <c r="T10" s="138" t="s">
        <v>166</v>
      </c>
      <c r="U10" s="139" t="s">
        <v>242</v>
      </c>
      <c r="V10" s="202"/>
      <c r="W10" s="138" t="s">
        <v>164</v>
      </c>
      <c r="X10" s="139" t="s">
        <v>241</v>
      </c>
      <c r="Y10" s="139" t="s">
        <v>165</v>
      </c>
      <c r="Z10" s="139"/>
      <c r="AA10" s="138" t="s">
        <v>166</v>
      </c>
      <c r="AB10" s="139" t="s">
        <v>242</v>
      </c>
      <c r="AC10" s="202"/>
      <c r="AD10" s="138" t="s">
        <v>164</v>
      </c>
      <c r="AE10" s="139" t="s">
        <v>241</v>
      </c>
      <c r="AF10" s="139" t="s">
        <v>165</v>
      </c>
      <c r="AG10" s="139"/>
      <c r="AH10" s="138" t="s">
        <v>166</v>
      </c>
      <c r="AI10" s="139" t="s">
        <v>242</v>
      </c>
      <c r="AJ10" s="202"/>
      <c r="AK10" s="138" t="s">
        <v>164</v>
      </c>
      <c r="AL10" s="139" t="s">
        <v>241</v>
      </c>
      <c r="AM10" s="139" t="s">
        <v>165</v>
      </c>
      <c r="AN10" s="139"/>
      <c r="AO10" s="138" t="s">
        <v>166</v>
      </c>
      <c r="AP10" s="139" t="s">
        <v>242</v>
      </c>
      <c r="AQ10" s="203"/>
      <c r="AR10" s="138" t="s">
        <v>164</v>
      </c>
      <c r="AS10" s="139" t="s">
        <v>241</v>
      </c>
      <c r="AT10" s="139" t="s">
        <v>165</v>
      </c>
      <c r="AU10" s="139"/>
      <c r="AV10" s="138" t="s">
        <v>166</v>
      </c>
      <c r="AW10" s="139" t="s">
        <v>242</v>
      </c>
      <c r="AX10" s="203"/>
      <c r="AY10" s="138" t="s">
        <v>164</v>
      </c>
      <c r="AZ10" s="139" t="s">
        <v>241</v>
      </c>
      <c r="BA10" s="139" t="s">
        <v>165</v>
      </c>
      <c r="BB10" s="139"/>
      <c r="BC10" s="138" t="s">
        <v>166</v>
      </c>
      <c r="BD10" s="139" t="s">
        <v>242</v>
      </c>
      <c r="BE10" s="203"/>
      <c r="BF10" s="138" t="s">
        <v>164</v>
      </c>
      <c r="BG10" s="139" t="s">
        <v>241</v>
      </c>
      <c r="BH10" s="139" t="s">
        <v>165</v>
      </c>
      <c r="BI10" s="139"/>
      <c r="BJ10" s="138" t="s">
        <v>166</v>
      </c>
      <c r="BK10" s="139" t="s">
        <v>242</v>
      </c>
      <c r="BL10" s="203"/>
      <c r="BM10" s="138" t="s">
        <v>164</v>
      </c>
      <c r="BN10" s="139" t="s">
        <v>241</v>
      </c>
      <c r="BO10" s="139" t="s">
        <v>165</v>
      </c>
      <c r="BP10" s="139"/>
      <c r="BQ10" s="138" t="s">
        <v>166</v>
      </c>
      <c r="BR10" s="139" t="s">
        <v>242</v>
      </c>
      <c r="BS10" s="203"/>
      <c r="BT10" s="138" t="s">
        <v>164</v>
      </c>
      <c r="BU10" s="139" t="s">
        <v>241</v>
      </c>
      <c r="BV10" s="139" t="s">
        <v>165</v>
      </c>
      <c r="BW10" s="139"/>
      <c r="BX10" s="138" t="s">
        <v>166</v>
      </c>
      <c r="BY10" s="139" t="s">
        <v>242</v>
      </c>
      <c r="BZ10" s="203"/>
      <c r="CA10" s="138" t="s">
        <v>164</v>
      </c>
      <c r="CB10" s="139" t="s">
        <v>241</v>
      </c>
      <c r="CC10" s="139" t="s">
        <v>165</v>
      </c>
      <c r="CD10" s="139"/>
      <c r="CE10" s="138" t="s">
        <v>166</v>
      </c>
      <c r="CF10" s="139" t="s">
        <v>242</v>
      </c>
      <c r="CG10" s="203"/>
      <c r="CH10" s="134"/>
      <c r="CI10" s="135"/>
    </row>
    <row r="11" spans="1:87" s="133" customFormat="1" ht="11.6">
      <c r="B11" s="136"/>
      <c r="C11" s="136"/>
      <c r="D11" s="136"/>
      <c r="E11" s="137"/>
      <c r="F11" s="136"/>
      <c r="G11" s="136"/>
      <c r="I11" s="136"/>
      <c r="J11" s="136"/>
      <c r="K11" s="136"/>
      <c r="L11" s="137"/>
      <c r="M11" s="136"/>
      <c r="N11" s="136"/>
      <c r="P11" s="204"/>
      <c r="Q11" s="204"/>
      <c r="R11" s="204"/>
      <c r="S11" s="205"/>
      <c r="T11" s="204"/>
      <c r="U11" s="204"/>
      <c r="V11" s="202"/>
      <c r="W11" s="204"/>
      <c r="X11" s="204"/>
      <c r="Y11" s="204"/>
      <c r="Z11" s="205"/>
      <c r="AA11" s="204"/>
      <c r="AB11" s="204"/>
      <c r="AC11" s="202"/>
      <c r="AD11" s="202"/>
      <c r="AE11" s="202"/>
      <c r="AF11" s="202"/>
      <c r="AG11" s="202"/>
      <c r="AH11" s="202"/>
      <c r="AI11" s="202"/>
      <c r="AJ11" s="202"/>
      <c r="AK11" s="204"/>
      <c r="AL11" s="204"/>
      <c r="AM11" s="204"/>
      <c r="AN11" s="205"/>
      <c r="AO11" s="204"/>
      <c r="AP11" s="204"/>
      <c r="AQ11" s="203"/>
      <c r="AR11" s="204"/>
      <c r="AS11" s="204"/>
      <c r="AT11" s="204"/>
      <c r="AU11" s="205"/>
      <c r="AV11" s="204"/>
      <c r="AW11" s="204"/>
      <c r="AX11" s="203"/>
      <c r="AY11" s="204"/>
      <c r="AZ11" s="204"/>
      <c r="BA11" s="204"/>
      <c r="BB11" s="205"/>
      <c r="BC11" s="204"/>
      <c r="BD11" s="204"/>
      <c r="BE11" s="203"/>
      <c r="BF11" s="214"/>
      <c r="BG11" s="214"/>
      <c r="BH11" s="214"/>
      <c r="BI11" s="307"/>
      <c r="BJ11" s="214"/>
      <c r="BK11" s="214"/>
      <c r="BL11" s="203"/>
      <c r="BM11" s="204"/>
      <c r="BN11" s="204"/>
      <c r="BO11" s="204"/>
      <c r="BP11" s="205"/>
      <c r="BQ11" s="204"/>
      <c r="BR11" s="204"/>
      <c r="BS11" s="203"/>
      <c r="BT11" s="204"/>
      <c r="BU11" s="204"/>
      <c r="BV11" s="204"/>
      <c r="BW11" s="205"/>
      <c r="BX11" s="204"/>
      <c r="BY11" s="204"/>
      <c r="BZ11" s="203"/>
      <c r="CA11" s="204"/>
      <c r="CB11" s="204"/>
      <c r="CC11" s="204"/>
      <c r="CD11" s="205"/>
      <c r="CE11" s="204"/>
      <c r="CF11" s="204"/>
      <c r="CG11" s="203"/>
      <c r="CH11" s="134"/>
      <c r="CI11" s="135"/>
    </row>
    <row r="12" spans="1:87" s="133" customFormat="1" ht="11.6">
      <c r="A12" s="207" t="s">
        <v>251</v>
      </c>
      <c r="B12" s="204"/>
      <c r="C12" s="351"/>
      <c r="D12" s="204"/>
      <c r="E12" s="205"/>
      <c r="F12" s="204"/>
      <c r="G12" s="204"/>
      <c r="H12" s="207"/>
      <c r="I12" s="204"/>
      <c r="J12" s="204"/>
      <c r="K12" s="204"/>
      <c r="L12" s="205"/>
      <c r="M12" s="204"/>
      <c r="N12" s="204"/>
      <c r="O12" s="82"/>
      <c r="P12" s="204"/>
      <c r="Q12" s="204"/>
      <c r="R12" s="204"/>
      <c r="S12" s="205"/>
      <c r="T12" s="204"/>
      <c r="U12" s="204"/>
      <c r="V12" s="207"/>
      <c r="W12" s="204"/>
      <c r="X12" s="204"/>
      <c r="Y12" s="204"/>
      <c r="Z12" s="205"/>
      <c r="AA12" s="204"/>
      <c r="AB12" s="204"/>
      <c r="AC12" s="207"/>
      <c r="AD12" s="207"/>
      <c r="AE12" s="207"/>
      <c r="AF12" s="207"/>
      <c r="AG12" s="207"/>
      <c r="AH12" s="207"/>
      <c r="AI12" s="207"/>
      <c r="AJ12" s="207"/>
      <c r="AK12" s="204"/>
      <c r="AL12" s="204"/>
      <c r="AM12" s="204"/>
      <c r="AN12" s="205"/>
      <c r="AO12" s="204"/>
      <c r="AP12" s="204"/>
      <c r="AQ12" s="203"/>
      <c r="AR12" s="204"/>
      <c r="AS12" s="204"/>
      <c r="AT12" s="204"/>
      <c r="AU12" s="205"/>
      <c r="AV12" s="204"/>
      <c r="AW12" s="204"/>
      <c r="AX12" s="203"/>
      <c r="AY12" s="204"/>
      <c r="AZ12" s="204"/>
      <c r="BA12" s="204"/>
      <c r="BB12" s="205"/>
      <c r="BC12" s="204"/>
      <c r="BD12" s="204"/>
      <c r="BE12" s="203"/>
      <c r="BF12" s="214"/>
      <c r="BG12" s="214"/>
      <c r="BH12" s="214"/>
      <c r="BI12" s="307"/>
      <c r="BJ12" s="214"/>
      <c r="BK12" s="204"/>
      <c r="BL12" s="203"/>
      <c r="BM12" s="204"/>
      <c r="BN12" s="204"/>
      <c r="BO12" s="204"/>
      <c r="BP12" s="205"/>
      <c r="BQ12" s="204"/>
      <c r="BR12" s="204"/>
      <c r="BS12" s="203"/>
      <c r="BT12" s="204"/>
      <c r="BU12" s="204"/>
      <c r="BV12" s="204"/>
      <c r="BW12" s="205"/>
      <c r="BX12" s="204"/>
      <c r="BY12" s="204"/>
      <c r="BZ12" s="203"/>
      <c r="CA12" s="204"/>
      <c r="CB12" s="204"/>
      <c r="CC12" s="204"/>
      <c r="CD12" s="205"/>
      <c r="CE12" s="204"/>
      <c r="CF12" s="204"/>
      <c r="CG12" s="203"/>
      <c r="CH12" s="134"/>
      <c r="CI12" s="135"/>
    </row>
    <row r="13" spans="1:87" s="133" customFormat="1" ht="11.6">
      <c r="A13" s="202" t="s">
        <v>202</v>
      </c>
      <c r="B13" s="204">
        <v>17696</v>
      </c>
      <c r="C13" s="351"/>
      <c r="D13" s="204">
        <v>-48</v>
      </c>
      <c r="E13" s="352">
        <v>-1</v>
      </c>
      <c r="F13" s="208">
        <f>SUM(B13:D13)</f>
        <v>17648</v>
      </c>
      <c r="G13" s="208"/>
      <c r="H13" s="207"/>
      <c r="I13" s="204">
        <v>18741</v>
      </c>
      <c r="J13" s="204"/>
      <c r="K13" s="204">
        <v>-50</v>
      </c>
      <c r="L13" s="352">
        <v>-1</v>
      </c>
      <c r="M13" s="208">
        <f>SUM(I13:K13)</f>
        <v>18691</v>
      </c>
      <c r="N13" s="208"/>
      <c r="O13" s="82"/>
      <c r="P13" s="204">
        <v>17946</v>
      </c>
      <c r="Q13" s="204"/>
      <c r="R13" s="204">
        <v>-30</v>
      </c>
      <c r="S13" s="294">
        <v>-1</v>
      </c>
      <c r="T13" s="208">
        <f>SUM(P13:R13)</f>
        <v>17916</v>
      </c>
      <c r="U13" s="208"/>
      <c r="V13" s="207"/>
      <c r="W13" s="204"/>
      <c r="X13" s="204"/>
      <c r="Y13" s="204"/>
      <c r="Z13" s="294"/>
      <c r="AA13" s="204"/>
      <c r="AB13" s="204"/>
      <c r="AC13" s="207"/>
      <c r="AD13" s="207"/>
      <c r="AE13" s="207"/>
      <c r="AF13" s="207"/>
      <c r="AG13" s="294"/>
      <c r="AH13" s="207"/>
      <c r="AI13" s="207"/>
      <c r="AJ13" s="207"/>
      <c r="AK13" s="204"/>
      <c r="AL13" s="204"/>
      <c r="AM13" s="204"/>
      <c r="AN13" s="205"/>
      <c r="AO13" s="204"/>
      <c r="AP13" s="204"/>
      <c r="AQ13" s="203"/>
      <c r="AR13" s="204"/>
      <c r="AS13" s="204"/>
      <c r="AT13" s="204"/>
      <c r="AU13" s="205"/>
      <c r="AV13" s="204"/>
      <c r="AW13" s="204"/>
      <c r="AX13" s="203"/>
      <c r="AY13" s="204"/>
      <c r="AZ13" s="204"/>
      <c r="BA13" s="204"/>
      <c r="BB13" s="205"/>
      <c r="BC13" s="204"/>
      <c r="BD13" s="204"/>
      <c r="BE13" s="203"/>
      <c r="BF13" s="204"/>
      <c r="BG13" s="204"/>
      <c r="BH13" s="204"/>
      <c r="BI13" s="205"/>
      <c r="BJ13" s="204"/>
      <c r="BK13" s="204"/>
      <c r="BL13" s="203"/>
      <c r="BM13" s="204"/>
      <c r="BN13" s="204"/>
      <c r="BO13" s="204"/>
      <c r="BP13" s="205"/>
      <c r="BQ13" s="204"/>
      <c r="BR13" s="204"/>
      <c r="BS13" s="203"/>
      <c r="BT13" s="204"/>
      <c r="BU13" s="204"/>
      <c r="BV13" s="204"/>
      <c r="BW13" s="205"/>
      <c r="BX13" s="204"/>
      <c r="BY13" s="204"/>
      <c r="BZ13" s="203"/>
      <c r="CA13" s="204"/>
      <c r="CB13" s="204"/>
      <c r="CC13" s="204"/>
      <c r="CD13" s="205"/>
      <c r="CE13" s="204"/>
      <c r="CF13" s="204"/>
      <c r="CG13" s="203"/>
      <c r="CH13" s="134"/>
      <c r="CI13" s="135"/>
    </row>
    <row r="14" spans="1:87" s="133" customFormat="1" ht="11.6">
      <c r="A14" s="202" t="s">
        <v>33</v>
      </c>
      <c r="B14" s="204">
        <v>25351</v>
      </c>
      <c r="C14" s="351"/>
      <c r="D14" s="204">
        <v>-159</v>
      </c>
      <c r="E14" s="352">
        <v>-1</v>
      </c>
      <c r="F14" s="208">
        <f>SUM(B14:D14)</f>
        <v>25192</v>
      </c>
      <c r="G14" s="208"/>
      <c r="H14" s="202"/>
      <c r="I14" s="204">
        <v>27497</v>
      </c>
      <c r="J14" s="204"/>
      <c r="K14" s="204">
        <v>-130</v>
      </c>
      <c r="L14" s="352">
        <v>-1</v>
      </c>
      <c r="M14" s="208">
        <f>SUM(I14:K14)</f>
        <v>27367</v>
      </c>
      <c r="N14" s="208"/>
      <c r="P14" s="204">
        <v>28277</v>
      </c>
      <c r="Q14" s="204"/>
      <c r="R14" s="204">
        <v>-107</v>
      </c>
      <c r="S14" s="294">
        <v>-1</v>
      </c>
      <c r="T14" s="208">
        <f>SUM(P14:R14)</f>
        <v>28170</v>
      </c>
      <c r="U14" s="208"/>
      <c r="V14" s="202"/>
      <c r="W14" s="204">
        <v>25823</v>
      </c>
      <c r="X14" s="204"/>
      <c r="Y14" s="204">
        <v>-38</v>
      </c>
      <c r="Z14" s="294">
        <v>-1</v>
      </c>
      <c r="AA14" s="208">
        <f>SUM(W14:Y14)</f>
        <v>25785</v>
      </c>
      <c r="AB14" s="208"/>
      <c r="AC14" s="202"/>
      <c r="AD14" s="208">
        <v>27780</v>
      </c>
      <c r="AE14" s="208"/>
      <c r="AF14" s="208">
        <v>-58</v>
      </c>
      <c r="AG14" s="294">
        <v>-1</v>
      </c>
      <c r="AH14" s="208">
        <v>27722</v>
      </c>
      <c r="AI14" s="208"/>
      <c r="AJ14" s="202"/>
      <c r="AK14" s="204">
        <v>27987</v>
      </c>
      <c r="AL14" s="204"/>
      <c r="AM14" s="204">
        <v>-53</v>
      </c>
      <c r="AN14" s="294">
        <v>-1</v>
      </c>
      <c r="AO14" s="204">
        <v>27934</v>
      </c>
      <c r="AP14" s="204"/>
      <c r="AQ14" s="209"/>
      <c r="AR14" s="204">
        <v>28468</v>
      </c>
      <c r="AS14" s="204"/>
      <c r="AT14" s="204">
        <v>-34</v>
      </c>
      <c r="AU14" s="294">
        <v>-1</v>
      </c>
      <c r="AV14" s="204">
        <v>28434</v>
      </c>
      <c r="AW14" s="204"/>
      <c r="AX14" s="209"/>
      <c r="AY14" s="204">
        <v>26269</v>
      </c>
      <c r="AZ14" s="204"/>
      <c r="BA14" s="204">
        <v>-24</v>
      </c>
      <c r="BB14" s="294">
        <v>-1</v>
      </c>
      <c r="BC14" s="204">
        <v>26245</v>
      </c>
      <c r="BD14" s="204"/>
      <c r="BE14" s="209"/>
      <c r="BF14" s="204">
        <v>23237</v>
      </c>
      <c r="BG14" s="302"/>
      <c r="BH14" s="204">
        <v>-13</v>
      </c>
      <c r="BI14" s="294">
        <v>-1</v>
      </c>
      <c r="BJ14" s="204">
        <v>23224</v>
      </c>
      <c r="BK14" s="302"/>
      <c r="BL14" s="209"/>
      <c r="BM14" s="204">
        <v>22699</v>
      </c>
      <c r="BN14" s="204"/>
      <c r="BO14" s="204">
        <v>-16</v>
      </c>
      <c r="BP14" s="294">
        <v>-1</v>
      </c>
      <c r="BQ14" s="204">
        <v>22683</v>
      </c>
      <c r="BR14" s="204"/>
      <c r="BS14" s="209"/>
      <c r="BT14" s="204">
        <v>21542</v>
      </c>
      <c r="BU14" s="204"/>
      <c r="BV14" s="204">
        <v>-9</v>
      </c>
      <c r="BW14" s="294">
        <v>-1</v>
      </c>
      <c r="BX14" s="204">
        <v>21533</v>
      </c>
      <c r="BY14" s="204"/>
      <c r="BZ14" s="209"/>
      <c r="CA14" s="204">
        <v>19356</v>
      </c>
      <c r="CB14" s="204"/>
      <c r="CC14" s="204">
        <v>-9</v>
      </c>
      <c r="CD14" s="294">
        <v>-1</v>
      </c>
      <c r="CE14" s="204">
        <v>19347</v>
      </c>
      <c r="CF14" s="204"/>
      <c r="CG14" s="209"/>
      <c r="CH14" s="140"/>
      <c r="CI14" s="141"/>
    </row>
    <row r="15" spans="1:87" s="133" customFormat="1" ht="11.6">
      <c r="A15" s="202" t="s">
        <v>203</v>
      </c>
      <c r="B15" s="204">
        <v>47879</v>
      </c>
      <c r="C15" s="351"/>
      <c r="D15" s="204">
        <v>-255</v>
      </c>
      <c r="E15" s="352">
        <v>-1</v>
      </c>
      <c r="F15" s="208">
        <f>SUM(B15:D15)</f>
        <v>47624</v>
      </c>
      <c r="G15" s="208"/>
      <c r="H15" s="202"/>
      <c r="I15" s="204">
        <v>49701</v>
      </c>
      <c r="J15" s="204"/>
      <c r="K15" s="204">
        <v>-295</v>
      </c>
      <c r="L15" s="352">
        <v>-1</v>
      </c>
      <c r="M15" s="208">
        <f>SUM(I15:K15)</f>
        <v>49406</v>
      </c>
      <c r="N15" s="208"/>
      <c r="P15" s="204">
        <v>49242</v>
      </c>
      <c r="Q15" s="204"/>
      <c r="R15" s="204">
        <v>-188</v>
      </c>
      <c r="S15" s="294">
        <v>-1</v>
      </c>
      <c r="T15" s="208">
        <f>SUM(P15:R15)</f>
        <v>49054</v>
      </c>
      <c r="U15" s="208"/>
      <c r="V15" s="202"/>
      <c r="W15" s="204">
        <v>50052</v>
      </c>
      <c r="X15" s="204"/>
      <c r="Y15" s="204">
        <v>-177</v>
      </c>
      <c r="Z15" s="294">
        <v>-1</v>
      </c>
      <c r="AA15" s="208">
        <f>SUM(W15:Y15)</f>
        <v>49875</v>
      </c>
      <c r="AB15" s="208"/>
      <c r="AC15" s="202"/>
      <c r="AD15" s="208">
        <v>51358</v>
      </c>
      <c r="AE15" s="208"/>
      <c r="AF15" s="208">
        <v>-239</v>
      </c>
      <c r="AG15" s="294">
        <v>-1</v>
      </c>
      <c r="AH15" s="208">
        <v>51119</v>
      </c>
      <c r="AI15" s="208"/>
      <c r="AJ15" s="202"/>
      <c r="AK15" s="204">
        <v>52596</v>
      </c>
      <c r="AL15" s="204"/>
      <c r="AM15" s="204">
        <v>-203</v>
      </c>
      <c r="AN15" s="294">
        <v>-1</v>
      </c>
      <c r="AO15" s="204">
        <v>52393</v>
      </c>
      <c r="AP15" s="204"/>
      <c r="AQ15" s="209"/>
      <c r="AR15" s="204">
        <v>50604</v>
      </c>
      <c r="AS15" s="204"/>
      <c r="AT15" s="204">
        <v>-106</v>
      </c>
      <c r="AU15" s="294">
        <v>-1</v>
      </c>
      <c r="AV15" s="204">
        <v>50498</v>
      </c>
      <c r="AW15" s="204"/>
      <c r="AX15" s="209"/>
      <c r="AY15" s="204">
        <v>50351</v>
      </c>
      <c r="AZ15" s="204"/>
      <c r="BA15" s="204">
        <v>-99</v>
      </c>
      <c r="BB15" s="294">
        <v>-1</v>
      </c>
      <c r="BC15" s="204">
        <v>50252</v>
      </c>
      <c r="BD15" s="204"/>
      <c r="BE15" s="209"/>
      <c r="BF15" s="204">
        <v>47753</v>
      </c>
      <c r="BG15" s="302"/>
      <c r="BH15" s="204">
        <v>-109</v>
      </c>
      <c r="BI15" s="294">
        <v>-1</v>
      </c>
      <c r="BJ15" s="204">
        <v>47644</v>
      </c>
      <c r="BK15" s="302"/>
      <c r="BL15" s="209"/>
      <c r="BM15" s="204">
        <v>43830</v>
      </c>
      <c r="BN15" s="204"/>
      <c r="BO15" s="204">
        <v>-116</v>
      </c>
      <c r="BP15" s="294">
        <v>-1</v>
      </c>
      <c r="BQ15" s="204">
        <v>43714</v>
      </c>
      <c r="BR15" s="204"/>
      <c r="BS15" s="209"/>
      <c r="BT15" s="204">
        <v>41158</v>
      </c>
      <c r="BU15" s="204"/>
      <c r="BV15" s="204">
        <v>-171</v>
      </c>
      <c r="BW15" s="294">
        <v>-1</v>
      </c>
      <c r="BX15" s="204">
        <v>40987</v>
      </c>
      <c r="BY15" s="204"/>
      <c r="BZ15" s="209"/>
      <c r="CA15" s="204">
        <v>35113</v>
      </c>
      <c r="CB15" s="204"/>
      <c r="CC15" s="204">
        <v>-36</v>
      </c>
      <c r="CD15" s="294">
        <v>-1</v>
      </c>
      <c r="CE15" s="204">
        <v>35077</v>
      </c>
      <c r="CF15" s="204"/>
      <c r="CG15" s="209"/>
      <c r="CH15" s="140"/>
      <c r="CI15" s="141"/>
    </row>
    <row r="16" spans="1:87" s="133" customFormat="1" ht="11.6">
      <c r="A16" s="202" t="s">
        <v>167</v>
      </c>
      <c r="B16" s="204">
        <v>23579</v>
      </c>
      <c r="C16" s="351"/>
      <c r="D16" s="204">
        <v>-23579</v>
      </c>
      <c r="E16" s="352">
        <v>-2</v>
      </c>
      <c r="F16" s="208">
        <f>SUM(B16:D16)</f>
        <v>0</v>
      </c>
      <c r="G16" s="208"/>
      <c r="H16" s="202"/>
      <c r="I16" s="204">
        <v>23058</v>
      </c>
      <c r="J16" s="302"/>
      <c r="K16" s="204">
        <v>-23058</v>
      </c>
      <c r="L16" s="352">
        <v>-2</v>
      </c>
      <c r="M16" s="208">
        <f>SUM(I16:K16)</f>
        <v>0</v>
      </c>
      <c r="N16" s="208"/>
      <c r="P16" s="204">
        <v>23191</v>
      </c>
      <c r="Q16" s="204"/>
      <c r="R16" s="204">
        <f>-P16</f>
        <v>-23191</v>
      </c>
      <c r="S16" s="294">
        <v>-2</v>
      </c>
      <c r="T16" s="208">
        <f>SUM(P16:R16)</f>
        <v>0</v>
      </c>
      <c r="U16" s="208"/>
      <c r="V16" s="202"/>
      <c r="W16" s="204">
        <v>23782</v>
      </c>
      <c r="X16" s="204"/>
      <c r="Y16" s="204">
        <v>-23782</v>
      </c>
      <c r="Z16" s="294">
        <v>-2</v>
      </c>
      <c r="AA16" s="208">
        <f>SUM(W16:Y16)</f>
        <v>0</v>
      </c>
      <c r="AB16" s="208"/>
      <c r="AC16" s="202"/>
      <c r="AD16" s="208">
        <v>21265</v>
      </c>
      <c r="AE16" s="208"/>
      <c r="AF16" s="208">
        <v>-21265</v>
      </c>
      <c r="AG16" s="294">
        <v>-2</v>
      </c>
      <c r="AH16" s="210">
        <v>0</v>
      </c>
      <c r="AI16" s="210"/>
      <c r="AJ16" s="202"/>
      <c r="AK16" s="204">
        <v>21264</v>
      </c>
      <c r="AL16" s="204"/>
      <c r="AM16" s="204">
        <v>-21264</v>
      </c>
      <c r="AN16" s="294">
        <v>-2</v>
      </c>
      <c r="AO16" s="204">
        <v>0</v>
      </c>
      <c r="AP16" s="204"/>
      <c r="AQ16" s="209"/>
      <c r="AR16" s="204">
        <v>21253</v>
      </c>
      <c r="AS16" s="204"/>
      <c r="AT16" s="204">
        <v>-21253</v>
      </c>
      <c r="AU16" s="294">
        <v>-2</v>
      </c>
      <c r="AV16" s="204">
        <v>0</v>
      </c>
      <c r="AW16" s="204"/>
      <c r="AX16" s="209"/>
      <c r="AY16" s="204">
        <v>20790</v>
      </c>
      <c r="AZ16" s="204"/>
      <c r="BA16" s="204">
        <v>-20790</v>
      </c>
      <c r="BB16" s="294">
        <v>-2</v>
      </c>
      <c r="BC16" s="204">
        <v>0</v>
      </c>
      <c r="BD16" s="204"/>
      <c r="BE16" s="209"/>
      <c r="BF16" s="204">
        <v>18524</v>
      </c>
      <c r="BG16" s="302"/>
      <c r="BH16" s="204">
        <v>-18524</v>
      </c>
      <c r="BI16" s="294">
        <v>-2</v>
      </c>
      <c r="BJ16" s="204">
        <v>0</v>
      </c>
      <c r="BK16" s="302"/>
      <c r="BL16" s="209"/>
      <c r="BM16" s="204">
        <v>17677</v>
      </c>
      <c r="BN16" s="204"/>
      <c r="BO16" s="204">
        <v>-17677</v>
      </c>
      <c r="BP16" s="294">
        <v>-2</v>
      </c>
      <c r="BQ16" s="204">
        <v>0</v>
      </c>
      <c r="BR16" s="204"/>
      <c r="BS16" s="209"/>
      <c r="BT16" s="204">
        <v>16420</v>
      </c>
      <c r="BU16" s="204"/>
      <c r="BV16" s="204">
        <v>-16420</v>
      </c>
      <c r="BW16" s="294">
        <v>-2</v>
      </c>
      <c r="BX16" s="204">
        <v>0</v>
      </c>
      <c r="BY16" s="204"/>
      <c r="BZ16" s="209"/>
      <c r="CA16" s="204">
        <v>15427</v>
      </c>
      <c r="CB16" s="204"/>
      <c r="CC16" s="204">
        <v>-15427</v>
      </c>
      <c r="CD16" s="294">
        <v>-2</v>
      </c>
      <c r="CE16" s="204">
        <v>0</v>
      </c>
      <c r="CF16" s="204"/>
      <c r="CG16" s="209"/>
      <c r="CH16" s="140"/>
      <c r="CI16" s="141"/>
    </row>
    <row r="17" spans="1:87" s="133" customFormat="1" ht="11.6">
      <c r="A17" s="202"/>
      <c r="B17" s="204"/>
      <c r="C17" s="351"/>
      <c r="D17" s="204"/>
      <c r="E17" s="353"/>
      <c r="F17" s="204"/>
      <c r="G17" s="204"/>
      <c r="H17" s="202"/>
      <c r="I17" s="204"/>
      <c r="J17" s="302"/>
      <c r="K17" s="204"/>
      <c r="L17" s="353"/>
      <c r="M17" s="204"/>
      <c r="N17" s="204"/>
      <c r="P17" s="204"/>
      <c r="Q17" s="204"/>
      <c r="R17" s="204"/>
      <c r="S17" s="295"/>
      <c r="T17" s="204"/>
      <c r="U17" s="204"/>
      <c r="V17" s="202"/>
      <c r="W17" s="204"/>
      <c r="X17" s="204"/>
      <c r="Y17" s="204"/>
      <c r="Z17" s="295"/>
      <c r="AA17" s="204"/>
      <c r="AB17" s="204"/>
      <c r="AC17" s="202"/>
      <c r="AD17" s="208"/>
      <c r="AE17" s="208"/>
      <c r="AF17" s="208"/>
      <c r="AG17" s="295"/>
      <c r="AH17" s="208"/>
      <c r="AI17" s="208"/>
      <c r="AJ17" s="202"/>
      <c r="AK17" s="204"/>
      <c r="AL17" s="204"/>
      <c r="AM17" s="204"/>
      <c r="AN17" s="295"/>
      <c r="AO17" s="204">
        <v>0</v>
      </c>
      <c r="AP17" s="204"/>
      <c r="AQ17" s="203"/>
      <c r="AR17" s="204"/>
      <c r="AS17" s="204"/>
      <c r="AT17" s="204"/>
      <c r="AU17" s="295"/>
      <c r="AV17" s="204"/>
      <c r="AW17" s="204"/>
      <c r="AX17" s="203"/>
      <c r="AY17" s="204"/>
      <c r="AZ17" s="204"/>
      <c r="BA17" s="204"/>
      <c r="BB17" s="295"/>
      <c r="BC17" s="204"/>
      <c r="BD17" s="204"/>
      <c r="BE17" s="203"/>
      <c r="BF17" s="204"/>
      <c r="BG17" s="302"/>
      <c r="BH17" s="204"/>
      <c r="BI17" s="295"/>
      <c r="BJ17" s="204"/>
      <c r="BK17" s="302"/>
      <c r="BL17" s="203"/>
      <c r="BM17" s="204"/>
      <c r="BN17" s="204"/>
      <c r="BO17" s="204"/>
      <c r="BP17" s="295"/>
      <c r="BQ17" s="204"/>
      <c r="BR17" s="204"/>
      <c r="BS17" s="203"/>
      <c r="BT17" s="204"/>
      <c r="BU17" s="302"/>
      <c r="BV17" s="204"/>
      <c r="BW17" s="295"/>
      <c r="BX17" s="204"/>
      <c r="BY17" s="302"/>
      <c r="BZ17" s="203"/>
      <c r="CA17" s="204"/>
      <c r="CB17" s="204"/>
      <c r="CC17" s="204"/>
      <c r="CD17" s="295"/>
      <c r="CE17" s="204"/>
      <c r="CF17" s="204"/>
      <c r="CG17" s="203"/>
      <c r="CH17" s="134"/>
      <c r="CI17" s="135"/>
    </row>
    <row r="18" spans="1:87" s="133" customFormat="1" ht="23.15">
      <c r="A18" s="354" t="s">
        <v>250</v>
      </c>
      <c r="B18" s="211">
        <v>229233</v>
      </c>
      <c r="C18" s="355">
        <v>0.66</v>
      </c>
      <c r="D18" s="211">
        <v>24041</v>
      </c>
      <c r="E18" s="356">
        <v>-3</v>
      </c>
      <c r="F18" s="212">
        <f>+B18+D18</f>
        <v>253274</v>
      </c>
      <c r="G18" s="357">
        <v>0.72899999999999998</v>
      </c>
      <c r="H18" s="207"/>
      <c r="I18" s="211">
        <v>215619</v>
      </c>
      <c r="J18" s="355">
        <v>0.63900000000000001</v>
      </c>
      <c r="K18" s="211">
        <v>23533</v>
      </c>
      <c r="L18" s="356">
        <v>-3</v>
      </c>
      <c r="M18" s="212">
        <f>+I18+K18</f>
        <v>239152</v>
      </c>
      <c r="N18" s="357">
        <v>0.70799999999999996</v>
      </c>
      <c r="O18" s="82"/>
      <c r="P18" s="211">
        <v>228193</v>
      </c>
      <c r="Q18" s="301">
        <v>0.64800000000000002</v>
      </c>
      <c r="R18" s="211">
        <v>23516</v>
      </c>
      <c r="S18" s="296">
        <v>-3</v>
      </c>
      <c r="T18" s="212">
        <f>+P18+R18</f>
        <v>251709</v>
      </c>
      <c r="U18" s="301">
        <v>0.71499999999999997</v>
      </c>
      <c r="V18" s="207"/>
      <c r="W18" s="211">
        <v>204387</v>
      </c>
      <c r="X18" s="301">
        <v>0.627</v>
      </c>
      <c r="Y18" s="211">
        <v>23997</v>
      </c>
      <c r="Z18" s="296">
        <v>-3</v>
      </c>
      <c r="AA18" s="212">
        <f>+W18+Y18</f>
        <v>228384</v>
      </c>
      <c r="AB18" s="301">
        <v>0.7</v>
      </c>
      <c r="AC18" s="207"/>
      <c r="AD18" s="212">
        <v>201105</v>
      </c>
      <c r="AE18" s="304">
        <v>0.65800000000000003</v>
      </c>
      <c r="AF18" s="212">
        <v>21562</v>
      </c>
      <c r="AG18" s="296">
        <v>-3</v>
      </c>
      <c r="AH18" s="212">
        <v>222667</v>
      </c>
      <c r="AI18" s="304">
        <v>0.72899999999999998</v>
      </c>
      <c r="AJ18" s="207"/>
      <c r="AK18" s="211">
        <v>185951</v>
      </c>
      <c r="AL18" s="301">
        <v>0.63600000000000001</v>
      </c>
      <c r="AM18" s="211">
        <v>-21520</v>
      </c>
      <c r="AN18" s="296">
        <v>-3</v>
      </c>
      <c r="AO18" s="211">
        <v>207471</v>
      </c>
      <c r="AP18" s="301">
        <v>0.71</v>
      </c>
      <c r="AQ18" s="203"/>
      <c r="AR18" s="211">
        <v>215761</v>
      </c>
      <c r="AS18" s="301">
        <v>0.67100000000000004</v>
      </c>
      <c r="AT18" s="211">
        <v>21393</v>
      </c>
      <c r="AU18" s="296">
        <v>-3</v>
      </c>
      <c r="AV18" s="211">
        <v>237154</v>
      </c>
      <c r="AW18" s="301">
        <v>0.73799999999999999</v>
      </c>
      <c r="AX18" s="203"/>
      <c r="AY18" s="211">
        <v>186638</v>
      </c>
      <c r="AZ18" s="301">
        <v>0.64800000000000002</v>
      </c>
      <c r="BA18" s="211">
        <v>20913</v>
      </c>
      <c r="BB18" s="296">
        <v>-3</v>
      </c>
      <c r="BC18" s="211">
        <v>207551</v>
      </c>
      <c r="BD18" s="301">
        <v>0.72099999999999997</v>
      </c>
      <c r="BE18" s="203"/>
      <c r="BF18" s="211">
        <v>190392</v>
      </c>
      <c r="BG18" s="301">
        <v>0.66700000000000004</v>
      </c>
      <c r="BH18" s="211">
        <v>18646</v>
      </c>
      <c r="BI18" s="296">
        <v>-3</v>
      </c>
      <c r="BJ18" s="211">
        <v>209038</v>
      </c>
      <c r="BK18" s="301">
        <v>0.73199999999999998</v>
      </c>
      <c r="BL18" s="203"/>
      <c r="BM18" s="211">
        <v>174979</v>
      </c>
      <c r="BN18" s="301">
        <v>0.66500000000000004</v>
      </c>
      <c r="BO18" s="211">
        <v>17809</v>
      </c>
      <c r="BP18" s="296">
        <v>-3</v>
      </c>
      <c r="BQ18" s="211">
        <v>192788</v>
      </c>
      <c r="BR18" s="301">
        <v>0.73299999999999998</v>
      </c>
      <c r="BS18" s="203"/>
      <c r="BT18" s="211">
        <v>182905</v>
      </c>
      <c r="BU18" s="301">
        <v>0.68400000000000005</v>
      </c>
      <c r="BV18" s="211">
        <v>16600</v>
      </c>
      <c r="BW18" s="296">
        <v>-3</v>
      </c>
      <c r="BX18" s="211">
        <v>199505</v>
      </c>
      <c r="BY18" s="301">
        <v>0.746</v>
      </c>
      <c r="BZ18" s="203"/>
      <c r="CA18" s="211">
        <v>144007</v>
      </c>
      <c r="CB18" s="301">
        <v>0.66200000000000003</v>
      </c>
      <c r="CC18" s="211">
        <v>15472</v>
      </c>
      <c r="CD18" s="296">
        <v>-3</v>
      </c>
      <c r="CE18" s="211">
        <v>159479</v>
      </c>
      <c r="CF18" s="301">
        <v>0.73399999999999999</v>
      </c>
      <c r="CG18" s="203"/>
      <c r="CH18" s="134"/>
      <c r="CI18" s="135"/>
    </row>
    <row r="19" spans="1:87" s="133" customFormat="1" ht="11.6">
      <c r="A19" s="202"/>
      <c r="B19" s="204"/>
      <c r="C19" s="358"/>
      <c r="D19" s="204"/>
      <c r="E19" s="353"/>
      <c r="F19" s="204"/>
      <c r="G19" s="358"/>
      <c r="H19" s="202"/>
      <c r="I19" s="204"/>
      <c r="J19" s="359"/>
      <c r="K19" s="204"/>
      <c r="L19" s="353"/>
      <c r="M19" s="204"/>
      <c r="N19" s="358"/>
      <c r="P19" s="204"/>
      <c r="Q19" s="204"/>
      <c r="R19" s="204"/>
      <c r="S19" s="295"/>
      <c r="T19" s="204"/>
      <c r="U19" s="204"/>
      <c r="V19" s="202"/>
      <c r="W19" s="204"/>
      <c r="X19" s="204"/>
      <c r="Y19" s="204"/>
      <c r="Z19" s="295"/>
      <c r="AA19" s="204"/>
      <c r="AB19" s="204"/>
      <c r="AC19" s="202"/>
      <c r="AD19" s="202"/>
      <c r="AE19" s="202"/>
      <c r="AF19" s="202"/>
      <c r="AG19" s="295"/>
      <c r="AH19" s="202"/>
      <c r="AI19" s="202"/>
      <c r="AJ19" s="202"/>
      <c r="AK19" s="204"/>
      <c r="AL19" s="204"/>
      <c r="AM19" s="204"/>
      <c r="AN19" s="295"/>
      <c r="AO19" s="204">
        <v>0</v>
      </c>
      <c r="AP19" s="204"/>
      <c r="AQ19" s="203"/>
      <c r="AR19" s="204"/>
      <c r="AS19" s="302"/>
      <c r="AT19" s="204"/>
      <c r="AU19" s="295"/>
      <c r="AV19" s="204"/>
      <c r="AW19" s="302"/>
      <c r="AX19" s="203"/>
      <c r="AY19" s="204"/>
      <c r="AZ19" s="302"/>
      <c r="BA19" s="204"/>
      <c r="BB19" s="295"/>
      <c r="BC19" s="204"/>
      <c r="BD19" s="302"/>
      <c r="BE19" s="203"/>
      <c r="BF19" s="204"/>
      <c r="BG19" s="302"/>
      <c r="BH19" s="204"/>
      <c r="BI19" s="295"/>
      <c r="BJ19" s="204"/>
      <c r="BK19" s="302"/>
      <c r="BL19" s="203"/>
      <c r="BM19" s="204"/>
      <c r="BN19" s="302"/>
      <c r="BO19" s="204"/>
      <c r="BP19" s="295"/>
      <c r="BQ19" s="204"/>
      <c r="BR19" s="302"/>
      <c r="BS19" s="203"/>
      <c r="BT19" s="204"/>
      <c r="BU19" s="302"/>
      <c r="BV19" s="204"/>
      <c r="BW19" s="295"/>
      <c r="BX19" s="204"/>
      <c r="BY19" s="302"/>
      <c r="BZ19" s="203"/>
      <c r="CA19" s="204"/>
      <c r="CB19" s="302"/>
      <c r="CC19" s="204"/>
      <c r="CD19" s="295"/>
      <c r="CE19" s="204"/>
      <c r="CF19" s="302"/>
      <c r="CG19" s="203"/>
      <c r="CH19" s="134"/>
      <c r="CI19" s="135"/>
    </row>
    <row r="20" spans="1:87" s="133" customFormat="1" ht="11.6">
      <c r="A20" s="207" t="s">
        <v>35</v>
      </c>
      <c r="B20" s="204"/>
      <c r="C20" s="358"/>
      <c r="D20" s="204"/>
      <c r="E20" s="353"/>
      <c r="F20" s="204"/>
      <c r="G20" s="358"/>
      <c r="H20" s="207"/>
      <c r="I20" s="204"/>
      <c r="J20" s="359"/>
      <c r="K20" s="204"/>
      <c r="L20" s="353"/>
      <c r="M20" s="204"/>
      <c r="N20" s="358"/>
      <c r="O20" s="82"/>
      <c r="P20" s="204"/>
      <c r="Q20" s="204"/>
      <c r="R20" s="204"/>
      <c r="S20" s="295"/>
      <c r="T20" s="204"/>
      <c r="U20" s="204"/>
      <c r="V20" s="207"/>
      <c r="W20" s="204"/>
      <c r="X20" s="204"/>
      <c r="Y20" s="204"/>
      <c r="Z20" s="295"/>
      <c r="AA20" s="204"/>
      <c r="AB20" s="204"/>
      <c r="AC20" s="207"/>
      <c r="AD20" s="207"/>
      <c r="AE20" s="207"/>
      <c r="AF20" s="207"/>
      <c r="AG20" s="295"/>
      <c r="AH20" s="207"/>
      <c r="AI20" s="207"/>
      <c r="AJ20" s="207"/>
      <c r="AK20" s="204"/>
      <c r="AL20" s="204"/>
      <c r="AM20" s="204"/>
      <c r="AN20" s="295"/>
      <c r="AO20" s="204">
        <v>0</v>
      </c>
      <c r="AP20" s="204"/>
      <c r="AQ20" s="203"/>
      <c r="AR20" s="204"/>
      <c r="AS20" s="302"/>
      <c r="AT20" s="204"/>
      <c r="AU20" s="295"/>
      <c r="AV20" s="204"/>
      <c r="AW20" s="302"/>
      <c r="AX20" s="203"/>
      <c r="AY20" s="204"/>
      <c r="AZ20" s="302"/>
      <c r="BA20" s="204"/>
      <c r="BB20" s="295"/>
      <c r="BC20" s="204"/>
      <c r="BD20" s="302"/>
      <c r="BE20" s="203"/>
      <c r="BF20" s="204"/>
      <c r="BG20" s="302"/>
      <c r="BH20" s="204"/>
      <c r="BI20" s="295"/>
      <c r="BJ20" s="204"/>
      <c r="BK20" s="302"/>
      <c r="BL20" s="203"/>
      <c r="BM20" s="204"/>
      <c r="BN20" s="302"/>
      <c r="BO20" s="204"/>
      <c r="BP20" s="295"/>
      <c r="BQ20" s="204"/>
      <c r="BR20" s="302"/>
      <c r="BS20" s="203"/>
      <c r="BT20" s="204"/>
      <c r="BU20" s="302"/>
      <c r="BV20" s="204"/>
      <c r="BW20" s="295"/>
      <c r="BX20" s="204"/>
      <c r="BY20" s="302"/>
      <c r="BZ20" s="203"/>
      <c r="CA20" s="204"/>
      <c r="CB20" s="302"/>
      <c r="CC20" s="204"/>
      <c r="CD20" s="295"/>
      <c r="CE20" s="204"/>
      <c r="CF20" s="302"/>
      <c r="CG20" s="203"/>
      <c r="CH20" s="134"/>
      <c r="CI20" s="135"/>
    </row>
    <row r="21" spans="1:87" s="133" customFormat="1" ht="11.6">
      <c r="A21" s="202" t="s">
        <v>168</v>
      </c>
      <c r="B21" s="204">
        <v>42383</v>
      </c>
      <c r="C21" s="358"/>
      <c r="D21" s="204">
        <v>-526</v>
      </c>
      <c r="E21" s="352">
        <v>-1</v>
      </c>
      <c r="F21" s="208">
        <f t="shared" ref="F21:F28" si="0">SUM(B21:D21)</f>
        <v>41857</v>
      </c>
      <c r="G21" s="360"/>
      <c r="H21" s="202"/>
      <c r="I21" s="204">
        <v>43003</v>
      </c>
      <c r="J21" s="359"/>
      <c r="K21" s="204">
        <v>-498</v>
      </c>
      <c r="L21" s="352">
        <v>-1</v>
      </c>
      <c r="M21" s="208">
        <f t="shared" ref="M21:M28" si="1">SUM(I21:K21)</f>
        <v>42505</v>
      </c>
      <c r="N21" s="360"/>
      <c r="P21" s="204">
        <v>38718</v>
      </c>
      <c r="Q21" s="204"/>
      <c r="R21" s="204">
        <v>-331</v>
      </c>
      <c r="S21" s="294">
        <v>-1</v>
      </c>
      <c r="T21" s="208">
        <f t="shared" ref="T21:T29" si="2">SUM(P21:R21)</f>
        <v>38387</v>
      </c>
      <c r="U21" s="208"/>
      <c r="V21" s="202"/>
      <c r="W21" s="204">
        <v>39906</v>
      </c>
      <c r="X21" s="204"/>
      <c r="Y21" s="204">
        <v>-338</v>
      </c>
      <c r="Z21" s="294">
        <v>-1</v>
      </c>
      <c r="AA21" s="208">
        <f t="shared" ref="AA21:AA29" si="3">SUM(W21:Y21)</f>
        <v>39568</v>
      </c>
      <c r="AB21" s="208"/>
      <c r="AC21" s="202"/>
      <c r="AD21" s="208">
        <v>41195</v>
      </c>
      <c r="AE21" s="208"/>
      <c r="AF21" s="208">
        <v>-1066</v>
      </c>
      <c r="AG21" s="294">
        <v>-1</v>
      </c>
      <c r="AH21" s="208">
        <v>40129</v>
      </c>
      <c r="AI21" s="208"/>
      <c r="AJ21" s="202"/>
      <c r="AK21" s="204">
        <v>41738</v>
      </c>
      <c r="AL21" s="204"/>
      <c r="AM21" s="204">
        <v>-1028</v>
      </c>
      <c r="AN21" s="294">
        <v>-1</v>
      </c>
      <c r="AO21" s="204">
        <v>40710</v>
      </c>
      <c r="AP21" s="204"/>
      <c r="AQ21" s="209"/>
      <c r="AR21" s="204">
        <v>42652</v>
      </c>
      <c r="AS21" s="302"/>
      <c r="AT21" s="204">
        <v>-768</v>
      </c>
      <c r="AU21" s="294">
        <v>-1</v>
      </c>
      <c r="AV21" s="204">
        <v>41884</v>
      </c>
      <c r="AW21" s="302"/>
      <c r="AX21" s="209"/>
      <c r="AY21" s="204">
        <v>43458</v>
      </c>
      <c r="AZ21" s="302"/>
      <c r="BA21" s="204">
        <v>-1076</v>
      </c>
      <c r="BB21" s="294">
        <v>-1</v>
      </c>
      <c r="BC21" s="204">
        <v>42382</v>
      </c>
      <c r="BD21" s="302"/>
      <c r="BE21" s="209"/>
      <c r="BF21" s="204">
        <v>39437</v>
      </c>
      <c r="BG21" s="302"/>
      <c r="BH21" s="204">
        <v>-695</v>
      </c>
      <c r="BI21" s="294">
        <v>-1</v>
      </c>
      <c r="BJ21" s="204">
        <v>38742</v>
      </c>
      <c r="BK21" s="302"/>
      <c r="BL21" s="209"/>
      <c r="BM21" s="204">
        <v>41324</v>
      </c>
      <c r="BN21" s="302"/>
      <c r="BO21" s="204">
        <v>-653</v>
      </c>
      <c r="BP21" s="294">
        <v>-1</v>
      </c>
      <c r="BQ21" s="204">
        <v>40671</v>
      </c>
      <c r="BR21" s="302"/>
      <c r="BS21" s="209"/>
      <c r="BT21" s="204">
        <v>34268</v>
      </c>
      <c r="BU21" s="302"/>
      <c r="BV21" s="204">
        <v>-832</v>
      </c>
      <c r="BW21" s="294">
        <v>-1</v>
      </c>
      <c r="BX21" s="204">
        <v>33436</v>
      </c>
      <c r="BY21" s="302"/>
      <c r="BZ21" s="209"/>
      <c r="CA21" s="204">
        <v>30963</v>
      </c>
      <c r="CB21" s="302"/>
      <c r="CC21" s="204">
        <v>-434</v>
      </c>
      <c r="CD21" s="294">
        <v>-1</v>
      </c>
      <c r="CE21" s="204">
        <v>30529</v>
      </c>
      <c r="CF21" s="302"/>
      <c r="CG21" s="209"/>
      <c r="CH21" s="140"/>
      <c r="CI21" s="141"/>
    </row>
    <row r="22" spans="1:87" s="133" customFormat="1" ht="11.6">
      <c r="A22" s="202" t="s">
        <v>169</v>
      </c>
      <c r="B22" s="204">
        <v>79338</v>
      </c>
      <c r="C22" s="358"/>
      <c r="D22" s="204">
        <v>-2476</v>
      </c>
      <c r="E22" s="352">
        <v>-1</v>
      </c>
      <c r="F22" s="208">
        <f t="shared" si="0"/>
        <v>76862</v>
      </c>
      <c r="G22" s="360"/>
      <c r="H22" s="202"/>
      <c r="I22" s="204">
        <v>77327</v>
      </c>
      <c r="J22" s="359"/>
      <c r="K22" s="204">
        <v>-2634</v>
      </c>
      <c r="L22" s="352">
        <v>-1</v>
      </c>
      <c r="M22" s="208">
        <f t="shared" si="1"/>
        <v>74693</v>
      </c>
      <c r="N22" s="360"/>
      <c r="P22" s="204">
        <v>67977</v>
      </c>
      <c r="Q22" s="204"/>
      <c r="R22" s="204">
        <v>-1653</v>
      </c>
      <c r="S22" s="294">
        <v>-1</v>
      </c>
      <c r="T22" s="208">
        <f t="shared" si="2"/>
        <v>66324</v>
      </c>
      <c r="U22" s="208"/>
      <c r="V22" s="202"/>
      <c r="W22" s="204">
        <v>64515</v>
      </c>
      <c r="X22" s="204"/>
      <c r="Y22" s="204">
        <v>-1666</v>
      </c>
      <c r="Z22" s="294">
        <v>-1</v>
      </c>
      <c r="AA22" s="208">
        <f t="shared" si="3"/>
        <v>62849</v>
      </c>
      <c r="AB22" s="208"/>
      <c r="AC22" s="202"/>
      <c r="AD22" s="208">
        <v>71641</v>
      </c>
      <c r="AE22" s="208"/>
      <c r="AF22" s="208">
        <v>-2771</v>
      </c>
      <c r="AG22" s="294">
        <v>-1</v>
      </c>
      <c r="AH22" s="208">
        <v>68870</v>
      </c>
      <c r="AI22" s="208"/>
      <c r="AJ22" s="202"/>
      <c r="AK22" s="204">
        <v>69572</v>
      </c>
      <c r="AL22" s="204"/>
      <c r="AM22" s="204">
        <v>-2594</v>
      </c>
      <c r="AN22" s="294">
        <v>-1</v>
      </c>
      <c r="AO22" s="204">
        <v>66978</v>
      </c>
      <c r="AP22" s="204"/>
      <c r="AQ22" s="209"/>
      <c r="AR22" s="204">
        <v>68451</v>
      </c>
      <c r="AS22" s="302"/>
      <c r="AT22" s="204">
        <v>-1676</v>
      </c>
      <c r="AU22" s="294">
        <v>-1</v>
      </c>
      <c r="AV22" s="204">
        <v>66775</v>
      </c>
      <c r="AW22" s="302"/>
      <c r="AX22" s="209"/>
      <c r="AY22" s="204">
        <v>64880</v>
      </c>
      <c r="AZ22" s="302"/>
      <c r="BA22" s="204">
        <v>-1770</v>
      </c>
      <c r="BB22" s="294">
        <v>-1</v>
      </c>
      <c r="BC22" s="204">
        <v>63110</v>
      </c>
      <c r="BD22" s="302"/>
      <c r="BE22" s="209"/>
      <c r="BF22" s="204">
        <v>68417</v>
      </c>
      <c r="BG22" s="302"/>
      <c r="BH22" s="204">
        <v>-1340</v>
      </c>
      <c r="BI22" s="294">
        <v>-1</v>
      </c>
      <c r="BJ22" s="204">
        <v>67077</v>
      </c>
      <c r="BK22" s="302"/>
      <c r="BL22" s="209"/>
      <c r="BM22" s="204">
        <v>61132</v>
      </c>
      <c r="BN22" s="302"/>
      <c r="BO22" s="204">
        <v>-1437</v>
      </c>
      <c r="BP22" s="294">
        <v>-1</v>
      </c>
      <c r="BQ22" s="204">
        <v>59695</v>
      </c>
      <c r="BR22" s="302"/>
      <c r="BS22" s="209"/>
      <c r="BT22" s="204">
        <v>58603</v>
      </c>
      <c r="BU22" s="302"/>
      <c r="BV22" s="204">
        <v>-2300</v>
      </c>
      <c r="BW22" s="294">
        <v>-1</v>
      </c>
      <c r="BX22" s="204">
        <v>56303</v>
      </c>
      <c r="BY22" s="302"/>
      <c r="BZ22" s="209"/>
      <c r="CA22" s="204">
        <v>44180</v>
      </c>
      <c r="CB22" s="302"/>
      <c r="CC22" s="204">
        <v>-491</v>
      </c>
      <c r="CD22" s="294">
        <v>-1</v>
      </c>
      <c r="CE22" s="204">
        <v>43689</v>
      </c>
      <c r="CF22" s="302"/>
      <c r="CG22" s="209"/>
      <c r="CH22" s="140"/>
      <c r="CI22" s="141"/>
    </row>
    <row r="23" spans="1:87" s="133" customFormat="1" ht="11.6">
      <c r="A23" s="202" t="s">
        <v>170</v>
      </c>
      <c r="B23" s="204">
        <v>27857</v>
      </c>
      <c r="C23" s="358"/>
      <c r="D23" s="204">
        <v>-1958</v>
      </c>
      <c r="E23" s="352">
        <v>-1</v>
      </c>
      <c r="F23" s="208">
        <f t="shared" si="0"/>
        <v>25899</v>
      </c>
      <c r="G23" s="360"/>
      <c r="H23" s="202"/>
      <c r="I23" s="204">
        <v>25762</v>
      </c>
      <c r="J23" s="359"/>
      <c r="K23" s="204">
        <v>-270</v>
      </c>
      <c r="L23" s="352">
        <v>-1</v>
      </c>
      <c r="M23" s="208">
        <f t="shared" si="1"/>
        <v>25492</v>
      </c>
      <c r="N23" s="360"/>
      <c r="P23" s="204">
        <v>28742</v>
      </c>
      <c r="Q23" s="204"/>
      <c r="R23" s="204">
        <v>-865</v>
      </c>
      <c r="S23" s="294">
        <v>-1</v>
      </c>
      <c r="T23" s="208">
        <f t="shared" si="2"/>
        <v>27877</v>
      </c>
      <c r="U23" s="208"/>
      <c r="V23" s="202"/>
      <c r="W23" s="204">
        <v>26964</v>
      </c>
      <c r="X23" s="204"/>
      <c r="Y23" s="204">
        <v>-883</v>
      </c>
      <c r="Z23" s="294">
        <v>-1</v>
      </c>
      <c r="AA23" s="208">
        <f t="shared" si="3"/>
        <v>26081</v>
      </c>
      <c r="AB23" s="208"/>
      <c r="AC23" s="202"/>
      <c r="AD23" s="208">
        <v>24186</v>
      </c>
      <c r="AE23" s="208"/>
      <c r="AF23" s="208">
        <v>-557</v>
      </c>
      <c r="AG23" s="294">
        <v>-1</v>
      </c>
      <c r="AH23" s="208">
        <v>23629</v>
      </c>
      <c r="AI23" s="208"/>
      <c r="AJ23" s="202"/>
      <c r="AK23" s="204">
        <v>21999</v>
      </c>
      <c r="AL23" s="204"/>
      <c r="AM23" s="204">
        <v>-1287</v>
      </c>
      <c r="AN23" s="294">
        <v>-1</v>
      </c>
      <c r="AO23" s="204">
        <v>20712</v>
      </c>
      <c r="AP23" s="204"/>
      <c r="AQ23" s="209"/>
      <c r="AR23" s="204">
        <v>25126</v>
      </c>
      <c r="AS23" s="302"/>
      <c r="AT23" s="204">
        <v>-813</v>
      </c>
      <c r="AU23" s="294">
        <v>-1</v>
      </c>
      <c r="AV23" s="204">
        <v>24313</v>
      </c>
      <c r="AW23" s="302"/>
      <c r="AX23" s="209"/>
      <c r="AY23" s="204">
        <v>25761</v>
      </c>
      <c r="AZ23" s="302"/>
      <c r="BA23" s="204">
        <v>-1874</v>
      </c>
      <c r="BB23" s="294">
        <v>-1</v>
      </c>
      <c r="BC23" s="204">
        <v>23887</v>
      </c>
      <c r="BD23" s="302"/>
      <c r="BE23" s="209"/>
      <c r="BF23" s="204">
        <v>24085</v>
      </c>
      <c r="BG23" s="302"/>
      <c r="BH23" s="204">
        <v>-720</v>
      </c>
      <c r="BI23" s="294">
        <v>-1</v>
      </c>
      <c r="BJ23" s="204">
        <v>23365</v>
      </c>
      <c r="BK23" s="302"/>
      <c r="BL23" s="209"/>
      <c r="BM23" s="204">
        <v>23323</v>
      </c>
      <c r="BN23" s="302"/>
      <c r="BO23" s="204">
        <v>-873</v>
      </c>
      <c r="BP23" s="294">
        <v>-1</v>
      </c>
      <c r="BQ23" s="204">
        <v>22450</v>
      </c>
      <c r="BR23" s="302"/>
      <c r="BS23" s="209"/>
      <c r="BT23" s="204">
        <v>19478</v>
      </c>
      <c r="BU23" s="302"/>
      <c r="BV23" s="204">
        <v>575</v>
      </c>
      <c r="BW23" s="294">
        <v>-1</v>
      </c>
      <c r="BX23" s="204">
        <v>20053</v>
      </c>
      <c r="BY23" s="302"/>
      <c r="BZ23" s="209"/>
      <c r="CA23" s="204">
        <v>19810</v>
      </c>
      <c r="CB23" s="302"/>
      <c r="CC23" s="204">
        <v>-1630</v>
      </c>
      <c r="CD23" s="294">
        <v>-1</v>
      </c>
      <c r="CE23" s="204">
        <v>18180</v>
      </c>
      <c r="CF23" s="302"/>
      <c r="CG23" s="209"/>
      <c r="CH23" s="140"/>
      <c r="CI23" s="141"/>
    </row>
    <row r="24" spans="1:87" s="133" customFormat="1" ht="11.6">
      <c r="A24" s="202" t="s">
        <v>171</v>
      </c>
      <c r="B24" s="204">
        <v>17197</v>
      </c>
      <c r="C24" s="358"/>
      <c r="D24" s="204">
        <v>-17197</v>
      </c>
      <c r="E24" s="352">
        <v>-2</v>
      </c>
      <c r="F24" s="208">
        <f t="shared" si="0"/>
        <v>0</v>
      </c>
      <c r="G24" s="360"/>
      <c r="H24" s="202"/>
      <c r="I24" s="204">
        <v>17149</v>
      </c>
      <c r="J24" s="359"/>
      <c r="K24" s="204">
        <v>-17149</v>
      </c>
      <c r="L24" s="352">
        <v>-2</v>
      </c>
      <c r="M24" s="208">
        <f t="shared" si="1"/>
        <v>0</v>
      </c>
      <c r="N24" s="360"/>
      <c r="P24" s="204">
        <v>17147</v>
      </c>
      <c r="Q24" s="204"/>
      <c r="R24" s="204">
        <f>-P24</f>
        <v>-17147</v>
      </c>
      <c r="S24" s="294">
        <v>-2</v>
      </c>
      <c r="T24" s="208">
        <f t="shared" si="2"/>
        <v>0</v>
      </c>
      <c r="U24" s="208"/>
      <c r="V24" s="202"/>
      <c r="W24" s="204">
        <v>17252</v>
      </c>
      <c r="X24" s="204"/>
      <c r="Y24" s="204">
        <v>-17252</v>
      </c>
      <c r="Z24" s="294">
        <v>-2</v>
      </c>
      <c r="AA24" s="208">
        <f t="shared" si="3"/>
        <v>0</v>
      </c>
      <c r="AB24" s="208"/>
      <c r="AC24" s="202"/>
      <c r="AD24" s="208">
        <v>13378</v>
      </c>
      <c r="AE24" s="208"/>
      <c r="AF24" s="208">
        <v>-13378</v>
      </c>
      <c r="AG24" s="294">
        <v>-2</v>
      </c>
      <c r="AH24" s="210">
        <v>0</v>
      </c>
      <c r="AI24" s="210"/>
      <c r="AJ24" s="202"/>
      <c r="AK24" s="204">
        <v>13462</v>
      </c>
      <c r="AL24" s="204"/>
      <c r="AM24" s="204">
        <v>-13462</v>
      </c>
      <c r="AN24" s="294">
        <v>-2</v>
      </c>
      <c r="AO24" s="204">
        <v>0</v>
      </c>
      <c r="AP24" s="204"/>
      <c r="AQ24" s="209"/>
      <c r="AR24" s="204">
        <v>13445</v>
      </c>
      <c r="AS24" s="302"/>
      <c r="AT24" s="204">
        <v>-13445</v>
      </c>
      <c r="AU24" s="294">
        <v>-2</v>
      </c>
      <c r="AV24" s="204">
        <v>0</v>
      </c>
      <c r="AW24" s="302"/>
      <c r="AX24" s="209"/>
      <c r="AY24" s="204">
        <v>13041</v>
      </c>
      <c r="AZ24" s="302"/>
      <c r="BA24" s="204">
        <v>-13041</v>
      </c>
      <c r="BB24" s="294">
        <v>-2</v>
      </c>
      <c r="BC24" s="204">
        <v>0</v>
      </c>
      <c r="BD24" s="302"/>
      <c r="BE24" s="209"/>
      <c r="BF24" s="204">
        <v>10807</v>
      </c>
      <c r="BG24" s="302"/>
      <c r="BH24" s="204">
        <v>-10807</v>
      </c>
      <c r="BI24" s="294">
        <v>-2</v>
      </c>
      <c r="BJ24" s="204">
        <v>0</v>
      </c>
      <c r="BK24" s="302"/>
      <c r="BL24" s="209"/>
      <c r="BM24" s="204">
        <v>10102</v>
      </c>
      <c r="BN24" s="302"/>
      <c r="BO24" s="204">
        <v>-10102</v>
      </c>
      <c r="BP24" s="294">
        <v>-2</v>
      </c>
      <c r="BQ24" s="204">
        <v>0</v>
      </c>
      <c r="BR24" s="302"/>
      <c r="BS24" s="209"/>
      <c r="BT24" s="204">
        <v>9256</v>
      </c>
      <c r="BU24" s="302"/>
      <c r="BV24" s="204">
        <v>-9256</v>
      </c>
      <c r="BW24" s="294">
        <v>-2</v>
      </c>
      <c r="BX24" s="204">
        <v>0</v>
      </c>
      <c r="BY24" s="302"/>
      <c r="BZ24" s="209"/>
      <c r="CA24" s="204">
        <v>8801</v>
      </c>
      <c r="CB24" s="302"/>
      <c r="CC24" s="204">
        <v>-8801</v>
      </c>
      <c r="CD24" s="294">
        <v>-2</v>
      </c>
      <c r="CE24" s="204">
        <v>0</v>
      </c>
      <c r="CF24" s="302"/>
      <c r="CG24" s="209"/>
      <c r="CH24" s="140"/>
      <c r="CI24" s="141"/>
    </row>
    <row r="25" spans="1:87" s="133" customFormat="1" ht="11.6">
      <c r="A25" s="202" t="s">
        <v>172</v>
      </c>
      <c r="B25" s="204">
        <v>6767</v>
      </c>
      <c r="C25" s="358"/>
      <c r="D25" s="204">
        <v>-6767</v>
      </c>
      <c r="E25" s="352">
        <v>-4</v>
      </c>
      <c r="F25" s="208">
        <f t="shared" si="0"/>
        <v>0</v>
      </c>
      <c r="G25" s="360"/>
      <c r="H25" s="202"/>
      <c r="I25" s="204">
        <v>5444</v>
      </c>
      <c r="J25" s="359"/>
      <c r="K25" s="204">
        <f>-I25</f>
        <v>-5444</v>
      </c>
      <c r="L25" s="352">
        <v>-4</v>
      </c>
      <c r="M25" s="208">
        <f t="shared" si="1"/>
        <v>0</v>
      </c>
      <c r="N25" s="360"/>
      <c r="P25" s="204">
        <v>2269</v>
      </c>
      <c r="Q25" s="204"/>
      <c r="R25" s="204">
        <f>-P25</f>
        <v>-2269</v>
      </c>
      <c r="S25" s="294">
        <v>-4</v>
      </c>
      <c r="T25" s="208">
        <f t="shared" si="2"/>
        <v>0</v>
      </c>
      <c r="U25" s="208"/>
      <c r="V25" s="202"/>
      <c r="W25" s="204">
        <v>9554</v>
      </c>
      <c r="X25" s="204"/>
      <c r="Y25" s="204">
        <v>-9554</v>
      </c>
      <c r="Z25" s="294">
        <v>-4</v>
      </c>
      <c r="AA25" s="208">
        <f t="shared" si="3"/>
        <v>0</v>
      </c>
      <c r="AB25" s="208"/>
      <c r="AC25" s="202"/>
      <c r="AD25" s="208">
        <v>5747</v>
      </c>
      <c r="AE25" s="208"/>
      <c r="AF25" s="208">
        <v>-5747</v>
      </c>
      <c r="AG25" s="294">
        <v>-4</v>
      </c>
      <c r="AH25" s="210">
        <v>0</v>
      </c>
      <c r="AI25" s="210"/>
      <c r="AJ25" s="202"/>
      <c r="AK25" s="204">
        <v>6450</v>
      </c>
      <c r="AL25" s="204"/>
      <c r="AM25" s="204">
        <v>-6450</v>
      </c>
      <c r="AN25" s="294">
        <v>-4</v>
      </c>
      <c r="AO25" s="204">
        <v>0</v>
      </c>
      <c r="AP25" s="204"/>
      <c r="AQ25" s="209"/>
      <c r="AR25" s="204">
        <v>5221</v>
      </c>
      <c r="AS25" s="302"/>
      <c r="AT25" s="204">
        <v>-5221</v>
      </c>
      <c r="AU25" s="294">
        <v>-4</v>
      </c>
      <c r="AV25" s="204">
        <v>0</v>
      </c>
      <c r="AW25" s="302"/>
      <c r="AX25" s="209"/>
      <c r="AY25" s="204">
        <v>7105</v>
      </c>
      <c r="AZ25" s="302"/>
      <c r="BA25" s="204">
        <v>-7105</v>
      </c>
      <c r="BB25" s="294">
        <v>-4</v>
      </c>
      <c r="BC25" s="204">
        <v>0</v>
      </c>
      <c r="BD25" s="302"/>
      <c r="BE25" s="209"/>
      <c r="BF25" s="204">
        <v>4483</v>
      </c>
      <c r="BG25" s="302"/>
      <c r="BH25" s="204">
        <v>-4483</v>
      </c>
      <c r="BI25" s="294">
        <v>-4</v>
      </c>
      <c r="BJ25" s="204">
        <v>0</v>
      </c>
      <c r="BK25" s="302"/>
      <c r="BL25" s="209"/>
      <c r="BM25" s="204">
        <v>4437</v>
      </c>
      <c r="BN25" s="302"/>
      <c r="BO25" s="204">
        <v>-4437</v>
      </c>
      <c r="BP25" s="294">
        <v>-4</v>
      </c>
      <c r="BQ25" s="204">
        <v>0</v>
      </c>
      <c r="BR25" s="302"/>
      <c r="BS25" s="209"/>
      <c r="BT25" s="204">
        <v>3461</v>
      </c>
      <c r="BU25" s="302"/>
      <c r="BV25" s="204">
        <v>-3461</v>
      </c>
      <c r="BW25" s="294">
        <v>-4</v>
      </c>
      <c r="BX25" s="204">
        <v>0</v>
      </c>
      <c r="BY25" s="302"/>
      <c r="BZ25" s="209"/>
      <c r="CA25" s="204">
        <v>3195</v>
      </c>
      <c r="CB25" s="302"/>
      <c r="CC25" s="204">
        <v>-3195</v>
      </c>
      <c r="CD25" s="294">
        <v>-4</v>
      </c>
      <c r="CE25" s="204">
        <v>0</v>
      </c>
      <c r="CF25" s="302"/>
      <c r="CG25" s="209"/>
      <c r="CH25" s="140"/>
      <c r="CI25" s="141"/>
    </row>
    <row r="26" spans="1:87" s="133" customFormat="1" ht="23.15">
      <c r="A26" s="354" t="s">
        <v>252</v>
      </c>
      <c r="B26" s="204">
        <v>49473</v>
      </c>
      <c r="C26" s="359">
        <v>0.14199999999999999</v>
      </c>
      <c r="D26" s="204">
        <v>52965</v>
      </c>
      <c r="E26" s="353">
        <v>-5</v>
      </c>
      <c r="F26" s="208">
        <f>+B26+D26</f>
        <v>102438</v>
      </c>
      <c r="G26" s="361">
        <v>0.29499999999999998</v>
      </c>
      <c r="H26" s="207"/>
      <c r="I26" s="204">
        <v>40870</v>
      </c>
      <c r="J26" s="359">
        <v>0.121</v>
      </c>
      <c r="K26" s="204">
        <v>49528</v>
      </c>
      <c r="L26" s="353">
        <v>-5</v>
      </c>
      <c r="M26" s="208">
        <f>+I26+K26</f>
        <v>90398</v>
      </c>
      <c r="N26" s="361">
        <v>0.26800000000000002</v>
      </c>
      <c r="O26" s="82"/>
      <c r="P26" s="204">
        <v>67235</v>
      </c>
      <c r="Q26" s="302">
        <v>0.191</v>
      </c>
      <c r="R26" s="204">
        <v>45781</v>
      </c>
      <c r="S26" s="295">
        <v>-5</v>
      </c>
      <c r="T26" s="208">
        <f t="shared" si="2"/>
        <v>113016.19100000001</v>
      </c>
      <c r="U26" s="303">
        <v>0.32100000000000001</v>
      </c>
      <c r="V26" s="207"/>
      <c r="W26" s="204">
        <v>40087</v>
      </c>
      <c r="X26" s="302">
        <v>0.123</v>
      </c>
      <c r="Y26" s="204">
        <v>53690</v>
      </c>
      <c r="Z26" s="295">
        <v>-5</v>
      </c>
      <c r="AA26" s="208">
        <f t="shared" si="3"/>
        <v>93777.122999999992</v>
      </c>
      <c r="AB26" s="303">
        <v>0.28699999999999998</v>
      </c>
      <c r="AC26" s="207"/>
      <c r="AD26" s="208">
        <v>39690</v>
      </c>
      <c r="AE26" s="303">
        <v>0.13</v>
      </c>
      <c r="AF26" s="208">
        <v>45081</v>
      </c>
      <c r="AG26" s="295">
        <v>-5</v>
      </c>
      <c r="AH26" s="208">
        <v>84771</v>
      </c>
      <c r="AI26" s="303">
        <v>0.27700000000000002</v>
      </c>
      <c r="AJ26" s="207"/>
      <c r="AK26" s="204">
        <v>27303</v>
      </c>
      <c r="AL26" s="302">
        <v>9.2999999999999999E-2</v>
      </c>
      <c r="AM26" s="204">
        <v>46341</v>
      </c>
      <c r="AN26" s="295">
        <v>-5</v>
      </c>
      <c r="AO26" s="204">
        <v>73644</v>
      </c>
      <c r="AP26" s="302">
        <v>0.252</v>
      </c>
      <c r="AQ26" s="203"/>
      <c r="AR26" s="204">
        <v>55232</v>
      </c>
      <c r="AS26" s="302">
        <v>0.17199999999999999</v>
      </c>
      <c r="AT26" s="204">
        <v>43316</v>
      </c>
      <c r="AU26" s="295">
        <v>-5</v>
      </c>
      <c r="AV26" s="204">
        <v>98548</v>
      </c>
      <c r="AW26" s="302">
        <v>0.307</v>
      </c>
      <c r="AX26" s="203"/>
      <c r="AY26" s="204">
        <v>27135</v>
      </c>
      <c r="AZ26" s="302">
        <v>9.4E-2</v>
      </c>
      <c r="BA26" s="204">
        <v>45779</v>
      </c>
      <c r="BB26" s="295">
        <v>-5</v>
      </c>
      <c r="BC26" s="204">
        <v>72914</v>
      </c>
      <c r="BD26" s="302">
        <v>0.253</v>
      </c>
      <c r="BE26" s="203"/>
      <c r="BF26" s="204">
        <v>37097</v>
      </c>
      <c r="BG26" s="302">
        <v>0.13</v>
      </c>
      <c r="BH26" s="204">
        <v>36691</v>
      </c>
      <c r="BI26" s="295">
        <v>-5</v>
      </c>
      <c r="BJ26" s="204">
        <v>73788</v>
      </c>
      <c r="BK26" s="302">
        <v>0.25800000000000001</v>
      </c>
      <c r="BL26" s="203"/>
      <c r="BM26" s="204">
        <v>28744</v>
      </c>
      <c r="BN26" s="302">
        <v>0.109</v>
      </c>
      <c r="BO26" s="204">
        <v>35311</v>
      </c>
      <c r="BP26" s="295">
        <v>-5</v>
      </c>
      <c r="BQ26" s="204">
        <v>64055</v>
      </c>
      <c r="BR26" s="302">
        <v>0.24399999999999999</v>
      </c>
      <c r="BS26" s="203"/>
      <c r="BT26" s="204">
        <v>52581</v>
      </c>
      <c r="BU26" s="302">
        <v>0.19700000000000001</v>
      </c>
      <c r="BV26" s="204">
        <v>31874</v>
      </c>
      <c r="BW26" s="295">
        <v>-5</v>
      </c>
      <c r="BX26" s="204">
        <v>84455</v>
      </c>
      <c r="BY26" s="302">
        <v>0.316</v>
      </c>
      <c r="BZ26" s="203"/>
      <c r="CA26" s="204">
        <v>32183</v>
      </c>
      <c r="CB26" s="302">
        <v>0.14799999999999999</v>
      </c>
      <c r="CC26" s="204">
        <v>30023</v>
      </c>
      <c r="CD26" s="295">
        <v>-5</v>
      </c>
      <c r="CE26" s="204">
        <v>62206</v>
      </c>
      <c r="CF26" s="302">
        <v>0.28599999999999998</v>
      </c>
      <c r="CG26" s="203"/>
      <c r="CH26" s="134"/>
      <c r="CI26" s="135"/>
    </row>
    <row r="27" spans="1:87" s="133" customFormat="1" ht="11.6">
      <c r="A27" s="202" t="s">
        <v>173</v>
      </c>
      <c r="B27" s="204">
        <v>-4180</v>
      </c>
      <c r="C27" s="351"/>
      <c r="D27" s="204">
        <v>4180</v>
      </c>
      <c r="E27" s="352">
        <v>-6</v>
      </c>
      <c r="F27" s="208">
        <f t="shared" si="0"/>
        <v>0</v>
      </c>
      <c r="G27" s="208"/>
      <c r="H27" s="202"/>
      <c r="I27" s="204">
        <v>237</v>
      </c>
      <c r="J27" s="302"/>
      <c r="K27" s="204">
        <v>-237</v>
      </c>
      <c r="L27" s="352">
        <v>-6</v>
      </c>
      <c r="M27" s="208">
        <f t="shared" si="1"/>
        <v>0</v>
      </c>
      <c r="N27" s="208"/>
      <c r="P27" s="204">
        <v>1541</v>
      </c>
      <c r="Q27" s="204"/>
      <c r="R27" s="204">
        <v>-1541</v>
      </c>
      <c r="S27" s="294">
        <v>-6</v>
      </c>
      <c r="T27" s="208">
        <f t="shared" si="2"/>
        <v>0</v>
      </c>
      <c r="U27" s="208"/>
      <c r="V27" s="202"/>
      <c r="W27" s="204">
        <v>-71</v>
      </c>
      <c r="X27" s="204"/>
      <c r="Y27" s="204">
        <v>71</v>
      </c>
      <c r="Z27" s="294">
        <v>-6</v>
      </c>
      <c r="AA27" s="208">
        <f t="shared" si="3"/>
        <v>0</v>
      </c>
      <c r="AB27" s="208"/>
      <c r="AC27" s="202"/>
      <c r="AD27" s="208">
        <v>-6596</v>
      </c>
      <c r="AE27" s="208"/>
      <c r="AF27" s="208">
        <v>6596</v>
      </c>
      <c r="AG27" s="294">
        <v>-6</v>
      </c>
      <c r="AH27" s="213">
        <v>0</v>
      </c>
      <c r="AI27" s="213"/>
      <c r="AJ27" s="202"/>
      <c r="AK27" s="204">
        <v>-1804</v>
      </c>
      <c r="AL27" s="204"/>
      <c r="AM27" s="204">
        <v>1804</v>
      </c>
      <c r="AN27" s="294">
        <v>-6</v>
      </c>
      <c r="AO27" s="214">
        <v>0</v>
      </c>
      <c r="AP27" s="214"/>
      <c r="AQ27" s="209"/>
      <c r="AR27" s="204">
        <v>2637</v>
      </c>
      <c r="AS27" s="302"/>
      <c r="AT27" s="204">
        <v>-2637</v>
      </c>
      <c r="AU27" s="294">
        <v>-6</v>
      </c>
      <c r="AV27" s="214">
        <v>0</v>
      </c>
      <c r="AW27" s="306"/>
      <c r="AX27" s="209"/>
      <c r="AY27" s="204">
        <v>9312</v>
      </c>
      <c r="AZ27" s="302"/>
      <c r="BA27" s="204">
        <v>-9312</v>
      </c>
      <c r="BB27" s="294">
        <v>-6</v>
      </c>
      <c r="BC27" s="214">
        <v>0</v>
      </c>
      <c r="BD27" s="306"/>
      <c r="BE27" s="209"/>
      <c r="BF27" s="204">
        <v>-5359</v>
      </c>
      <c r="BG27" s="302"/>
      <c r="BH27" s="204">
        <v>5359</v>
      </c>
      <c r="BI27" s="294">
        <v>-6</v>
      </c>
      <c r="BJ27" s="214">
        <v>0</v>
      </c>
      <c r="BK27" s="306"/>
      <c r="BL27" s="209"/>
      <c r="BM27" s="204">
        <v>3078</v>
      </c>
      <c r="BN27" s="302"/>
      <c r="BO27" s="204">
        <v>-3078</v>
      </c>
      <c r="BP27" s="294">
        <v>-6</v>
      </c>
      <c r="BQ27" s="214">
        <v>0</v>
      </c>
      <c r="BR27" s="306"/>
      <c r="BS27" s="209"/>
      <c r="BT27" s="204">
        <v>-6321</v>
      </c>
      <c r="BU27" s="302"/>
      <c r="BV27" s="204">
        <v>6321</v>
      </c>
      <c r="BW27" s="294">
        <v>-6</v>
      </c>
      <c r="BX27" s="214">
        <v>0</v>
      </c>
      <c r="BY27" s="306"/>
      <c r="BZ27" s="209"/>
      <c r="CA27" s="204">
        <v>2583</v>
      </c>
      <c r="CB27" s="302"/>
      <c r="CC27" s="204">
        <v>-2583</v>
      </c>
      <c r="CD27" s="294">
        <v>-6</v>
      </c>
      <c r="CE27" s="214">
        <v>0</v>
      </c>
      <c r="CF27" s="306"/>
      <c r="CG27" s="209"/>
      <c r="CH27" s="140"/>
      <c r="CI27" s="141"/>
    </row>
    <row r="28" spans="1:87" s="133" customFormat="1" ht="11.6">
      <c r="A28" s="202" t="s">
        <v>41</v>
      </c>
      <c r="B28" s="204">
        <v>-869</v>
      </c>
      <c r="C28" s="351"/>
      <c r="D28" s="204">
        <v>14652</v>
      </c>
      <c r="E28" s="352">
        <v>-7</v>
      </c>
      <c r="F28" s="208">
        <f t="shared" si="0"/>
        <v>13783</v>
      </c>
      <c r="G28" s="208"/>
      <c r="H28" s="202"/>
      <c r="I28" s="204">
        <v>11187</v>
      </c>
      <c r="J28" s="302"/>
      <c r="K28" s="204">
        <v>893</v>
      </c>
      <c r="L28" s="352">
        <v>-7</v>
      </c>
      <c r="M28" s="208">
        <f t="shared" si="1"/>
        <v>12080</v>
      </c>
      <c r="N28" s="208"/>
      <c r="P28" s="204">
        <v>3153</v>
      </c>
      <c r="Q28" s="204"/>
      <c r="R28" s="204">
        <v>12037</v>
      </c>
      <c r="S28" s="294">
        <v>-7</v>
      </c>
      <c r="T28" s="208">
        <f t="shared" si="2"/>
        <v>15190</v>
      </c>
      <c r="U28" s="208"/>
      <c r="V28" s="202"/>
      <c r="W28" s="204">
        <v>16219</v>
      </c>
      <c r="X28" s="204"/>
      <c r="Y28" s="204">
        <v>-3702</v>
      </c>
      <c r="Z28" s="294">
        <v>-7</v>
      </c>
      <c r="AA28" s="208">
        <f t="shared" si="3"/>
        <v>12517</v>
      </c>
      <c r="AB28" s="208"/>
      <c r="AC28" s="202"/>
      <c r="AD28" s="208">
        <v>20713</v>
      </c>
      <c r="AE28" s="208"/>
      <c r="AF28" s="208">
        <v>-9462</v>
      </c>
      <c r="AG28" s="294">
        <v>-7</v>
      </c>
      <c r="AH28" s="208">
        <v>11251</v>
      </c>
      <c r="AI28" s="208"/>
      <c r="AJ28" s="202"/>
      <c r="AK28" s="204">
        <v>-14036</v>
      </c>
      <c r="AL28" s="204"/>
      <c r="AM28" s="204">
        <v>23680</v>
      </c>
      <c r="AN28" s="294">
        <v>-7</v>
      </c>
      <c r="AO28" s="206">
        <v>9644</v>
      </c>
      <c r="AP28" s="214"/>
      <c r="AQ28" s="215"/>
      <c r="AR28" s="204">
        <v>6819</v>
      </c>
      <c r="AS28" s="302"/>
      <c r="AT28" s="204">
        <v>6472</v>
      </c>
      <c r="AU28" s="294">
        <v>-7</v>
      </c>
      <c r="AV28" s="206">
        <v>13291</v>
      </c>
      <c r="AW28" s="306"/>
      <c r="AX28" s="215"/>
      <c r="AY28" s="204">
        <v>-1325</v>
      </c>
      <c r="AZ28" s="302"/>
      <c r="BA28" s="204">
        <v>11143</v>
      </c>
      <c r="BB28" s="294">
        <v>-7</v>
      </c>
      <c r="BC28" s="206">
        <v>9818</v>
      </c>
      <c r="BD28" s="306"/>
      <c r="BE28" s="215"/>
      <c r="BF28" s="204">
        <v>1056</v>
      </c>
      <c r="BG28" s="302"/>
      <c r="BH28" s="204">
        <v>8982</v>
      </c>
      <c r="BI28" s="294">
        <v>-7</v>
      </c>
      <c r="BJ28" s="206">
        <v>10038</v>
      </c>
      <c r="BK28" s="306"/>
      <c r="BL28" s="215"/>
      <c r="BM28" s="204">
        <v>-5995</v>
      </c>
      <c r="BN28" s="302"/>
      <c r="BO28" s="204">
        <v>14685</v>
      </c>
      <c r="BP28" s="294">
        <v>-7</v>
      </c>
      <c r="BQ28" s="206">
        <v>8690</v>
      </c>
      <c r="BR28" s="306"/>
      <c r="BS28" s="215"/>
      <c r="BT28" s="204">
        <v>7014</v>
      </c>
      <c r="BU28" s="302"/>
      <c r="BV28" s="204">
        <v>4511</v>
      </c>
      <c r="BW28" s="294">
        <v>-7</v>
      </c>
      <c r="BX28" s="206">
        <v>11525</v>
      </c>
      <c r="BY28" s="306"/>
      <c r="BZ28" s="215"/>
      <c r="CA28" s="204">
        <v>10856</v>
      </c>
      <c r="CB28" s="302"/>
      <c r="CC28" s="204">
        <v>-2461</v>
      </c>
      <c r="CD28" s="294">
        <v>-7</v>
      </c>
      <c r="CE28" s="206">
        <v>8395</v>
      </c>
      <c r="CF28" s="306"/>
      <c r="CG28" s="215"/>
      <c r="CH28" s="142"/>
      <c r="CI28" s="143"/>
    </row>
    <row r="29" spans="1:87" s="133" customFormat="1" ht="12" thickBot="1">
      <c r="A29" s="207" t="s">
        <v>230</v>
      </c>
      <c r="B29" s="216">
        <v>42172</v>
      </c>
      <c r="C29" s="362"/>
      <c r="D29" s="216">
        <v>42493</v>
      </c>
      <c r="E29" s="363">
        <v>-8</v>
      </c>
      <c r="F29" s="217">
        <f>SUM(B29:D29)</f>
        <v>84665</v>
      </c>
      <c r="G29" s="217"/>
      <c r="H29" s="207"/>
      <c r="I29" s="216">
        <v>25811</v>
      </c>
      <c r="J29" s="305"/>
      <c r="K29" s="216">
        <v>48398</v>
      </c>
      <c r="L29" s="363">
        <v>-8</v>
      </c>
      <c r="M29" s="217">
        <f>SUM(I29:K29)</f>
        <v>74209</v>
      </c>
      <c r="N29" s="217"/>
      <c r="O29" s="82"/>
      <c r="P29" s="216">
        <v>61108</v>
      </c>
      <c r="Q29" s="216"/>
      <c r="R29" s="216">
        <v>32203</v>
      </c>
      <c r="S29" s="297">
        <v>-8</v>
      </c>
      <c r="T29" s="217">
        <f t="shared" si="2"/>
        <v>93311</v>
      </c>
      <c r="U29" s="216"/>
      <c r="V29" s="207"/>
      <c r="W29" s="216">
        <v>19429</v>
      </c>
      <c r="X29" s="216"/>
      <c r="Y29" s="216">
        <v>57463</v>
      </c>
      <c r="Z29" s="297">
        <v>-8</v>
      </c>
      <c r="AA29" s="217">
        <f t="shared" si="3"/>
        <v>76892</v>
      </c>
      <c r="AB29" s="216"/>
      <c r="AC29" s="207"/>
      <c r="AD29" s="217">
        <v>7971</v>
      </c>
      <c r="AE29" s="217"/>
      <c r="AF29" s="217">
        <v>61139</v>
      </c>
      <c r="AG29" s="297">
        <v>-8</v>
      </c>
      <c r="AH29" s="217">
        <v>69110</v>
      </c>
      <c r="AI29" s="217"/>
      <c r="AJ29" s="207"/>
      <c r="AK29" s="216">
        <v>34774</v>
      </c>
      <c r="AL29" s="216"/>
      <c r="AM29" s="216">
        <v>24465</v>
      </c>
      <c r="AN29" s="297">
        <v>-8</v>
      </c>
      <c r="AO29" s="218">
        <v>59239</v>
      </c>
      <c r="AP29" s="216"/>
      <c r="AQ29" s="203"/>
      <c r="AR29" s="216">
        <v>47443</v>
      </c>
      <c r="AS29" s="305"/>
      <c r="AT29" s="216">
        <v>34207</v>
      </c>
      <c r="AU29" s="297">
        <v>-8</v>
      </c>
      <c r="AV29" s="218">
        <v>81650</v>
      </c>
      <c r="AW29" s="305"/>
      <c r="AX29" s="203"/>
      <c r="AY29" s="216">
        <v>34986</v>
      </c>
      <c r="AZ29" s="305"/>
      <c r="BA29" s="216">
        <v>25324</v>
      </c>
      <c r="BB29" s="297">
        <v>-8</v>
      </c>
      <c r="BC29" s="218">
        <v>60310</v>
      </c>
      <c r="BD29" s="305"/>
      <c r="BE29" s="203"/>
      <c r="BF29" s="216">
        <v>28592</v>
      </c>
      <c r="BG29" s="305"/>
      <c r="BH29" s="216">
        <v>33068</v>
      </c>
      <c r="BI29" s="297">
        <v>-8</v>
      </c>
      <c r="BJ29" s="218">
        <v>61660</v>
      </c>
      <c r="BK29" s="305"/>
      <c r="BL29" s="203"/>
      <c r="BM29" s="216">
        <v>35830</v>
      </c>
      <c r="BN29" s="305"/>
      <c r="BO29" s="216">
        <v>17548</v>
      </c>
      <c r="BP29" s="297">
        <v>-8</v>
      </c>
      <c r="BQ29" s="218">
        <v>53378</v>
      </c>
      <c r="BR29" s="305"/>
      <c r="BS29" s="203"/>
      <c r="BT29" s="216">
        <v>37110</v>
      </c>
      <c r="BU29" s="305"/>
      <c r="BV29" s="216">
        <v>33684</v>
      </c>
      <c r="BW29" s="297">
        <v>-8</v>
      </c>
      <c r="BX29" s="218">
        <v>70794</v>
      </c>
      <c r="BY29" s="305"/>
      <c r="BZ29" s="203"/>
      <c r="CA29" s="216">
        <v>21671</v>
      </c>
      <c r="CB29" s="305"/>
      <c r="CC29" s="216">
        <v>29901</v>
      </c>
      <c r="CD29" s="297">
        <v>-8</v>
      </c>
      <c r="CE29" s="218">
        <v>51572</v>
      </c>
      <c r="CF29" s="305"/>
      <c r="CG29" s="203"/>
      <c r="CH29" s="134"/>
      <c r="CI29" s="135"/>
    </row>
    <row r="30" spans="1:87" s="133" customFormat="1" ht="12" thickTop="1">
      <c r="A30" s="202"/>
      <c r="B30" s="204"/>
      <c r="C30" s="204"/>
      <c r="D30" s="204"/>
      <c r="E30" s="353"/>
      <c r="F30" s="204"/>
      <c r="G30" s="204"/>
      <c r="H30" s="202"/>
      <c r="I30" s="204"/>
      <c r="J30" s="204"/>
      <c r="K30" s="204"/>
      <c r="L30" s="353"/>
      <c r="M30" s="204"/>
      <c r="N30" s="204"/>
      <c r="P30" s="204"/>
      <c r="Q30" s="204"/>
      <c r="R30" s="204"/>
      <c r="S30" s="295"/>
      <c r="T30" s="204"/>
      <c r="U30" s="204"/>
      <c r="V30" s="202"/>
      <c r="W30" s="204"/>
      <c r="X30" s="204"/>
      <c r="Y30" s="204"/>
      <c r="Z30" s="295"/>
      <c r="AA30" s="204"/>
      <c r="AB30" s="204"/>
      <c r="AC30" s="202"/>
      <c r="AD30" s="202"/>
      <c r="AE30" s="202"/>
      <c r="AF30" s="202"/>
      <c r="AG30" s="295"/>
      <c r="AH30" s="202"/>
      <c r="AI30" s="202"/>
      <c r="AJ30" s="202"/>
      <c r="AK30" s="204"/>
      <c r="AL30" s="204"/>
      <c r="AM30" s="204"/>
      <c r="AN30" s="295"/>
      <c r="AO30" s="204"/>
      <c r="AP30" s="204"/>
      <c r="AQ30" s="203"/>
      <c r="AR30" s="204"/>
      <c r="AS30" s="204"/>
      <c r="AT30" s="204"/>
      <c r="AU30" s="295"/>
      <c r="AV30" s="204"/>
      <c r="AW30" s="204"/>
      <c r="AX30" s="203"/>
      <c r="AY30" s="204"/>
      <c r="AZ30" s="204"/>
      <c r="BA30" s="204"/>
      <c r="BB30" s="295"/>
      <c r="BC30" s="204"/>
      <c r="BD30" s="302"/>
      <c r="BE30" s="203"/>
      <c r="BF30" s="204"/>
      <c r="BG30" s="204"/>
      <c r="BH30" s="204"/>
      <c r="BI30" s="295"/>
      <c r="BJ30" s="204"/>
      <c r="BK30" s="204"/>
      <c r="BL30" s="203"/>
      <c r="BM30" s="204"/>
      <c r="BN30" s="204"/>
      <c r="BO30" s="204"/>
      <c r="BP30" s="295"/>
      <c r="BQ30" s="204"/>
      <c r="BR30" s="204"/>
      <c r="BS30" s="203"/>
      <c r="BT30" s="204"/>
      <c r="BU30" s="204"/>
      <c r="BV30" s="204"/>
      <c r="BW30" s="295"/>
      <c r="BX30" s="204"/>
      <c r="BY30" s="204"/>
      <c r="BZ30" s="203"/>
      <c r="CA30" s="204"/>
      <c r="CB30" s="204"/>
      <c r="CC30" s="204"/>
      <c r="CD30" s="295"/>
      <c r="CE30" s="204"/>
      <c r="CF30" s="204"/>
      <c r="CG30" s="203"/>
      <c r="CH30" s="134"/>
      <c r="CI30" s="135"/>
    </row>
    <row r="31" spans="1:87" s="133" customFormat="1" ht="23.15">
      <c r="A31" s="354" t="s">
        <v>215</v>
      </c>
      <c r="B31" s="219">
        <v>0.71</v>
      </c>
      <c r="C31" s="219"/>
      <c r="D31" s="220">
        <v>0.72</v>
      </c>
      <c r="E31" s="352">
        <v>-8</v>
      </c>
      <c r="F31" s="221">
        <f>SUM(B31:D31)</f>
        <v>1.43</v>
      </c>
      <c r="G31" s="221"/>
      <c r="H31" s="207"/>
      <c r="I31" s="219">
        <v>0.44</v>
      </c>
      <c r="J31" s="219"/>
      <c r="K31" s="220">
        <v>0.82</v>
      </c>
      <c r="L31" s="352">
        <v>-8</v>
      </c>
      <c r="M31" s="221">
        <f>SUM(I31:K31)</f>
        <v>1.26</v>
      </c>
      <c r="N31" s="221"/>
      <c r="O31" s="82"/>
      <c r="P31" s="219">
        <v>1.0360273299086178</v>
      </c>
      <c r="Q31" s="219"/>
      <c r="R31" s="220">
        <v>0.54</v>
      </c>
      <c r="S31" s="294">
        <v>-8</v>
      </c>
      <c r="T31" s="221">
        <f>SUM(P31:R31)</f>
        <v>1.5760273299086178</v>
      </c>
      <c r="U31" s="221"/>
      <c r="V31" s="207"/>
      <c r="W31" s="219">
        <v>0.33</v>
      </c>
      <c r="X31" s="219"/>
      <c r="Y31" s="220">
        <v>0.98</v>
      </c>
      <c r="Z31" s="294">
        <v>-8</v>
      </c>
      <c r="AA31" s="221">
        <f>SUM(W31:Y31)</f>
        <v>1.31</v>
      </c>
      <c r="AB31" s="221"/>
      <c r="AC31" s="207"/>
      <c r="AD31" s="222">
        <v>0.14000000000000001</v>
      </c>
      <c r="AE31" s="222"/>
      <c r="AF31" s="202">
        <v>1.03</v>
      </c>
      <c r="AG31" s="294">
        <v>-8</v>
      </c>
      <c r="AH31" s="222">
        <v>1.17</v>
      </c>
      <c r="AI31" s="222"/>
      <c r="AJ31" s="207"/>
      <c r="AK31" s="219">
        <v>0.59</v>
      </c>
      <c r="AL31" s="219"/>
      <c r="AM31" s="220">
        <v>0.42</v>
      </c>
      <c r="AN31" s="294">
        <v>-8</v>
      </c>
      <c r="AO31" s="219">
        <v>1.01</v>
      </c>
      <c r="AP31" s="219"/>
      <c r="AQ31" s="223"/>
      <c r="AR31" s="219">
        <v>0.81</v>
      </c>
      <c r="AS31" s="219"/>
      <c r="AT31" s="220">
        <v>0.58161780747204794</v>
      </c>
      <c r="AU31" s="294">
        <v>-8</v>
      </c>
      <c r="AV31" s="219">
        <v>1.391617807472048</v>
      </c>
      <c r="AW31" s="219"/>
      <c r="AX31" s="223"/>
      <c r="AY31" s="219">
        <v>0.59704090513489994</v>
      </c>
      <c r="AZ31" s="219"/>
      <c r="BA31" s="220">
        <v>0.43215754535060324</v>
      </c>
      <c r="BB31" s="294">
        <v>-8</v>
      </c>
      <c r="BC31" s="219">
        <v>1.0291984504855032</v>
      </c>
      <c r="BD31" s="219"/>
      <c r="BE31" s="223"/>
      <c r="BF31" s="219">
        <v>0.49</v>
      </c>
      <c r="BG31" s="219"/>
      <c r="BH31" s="220">
        <v>0.56255970365818264</v>
      </c>
      <c r="BI31" s="294">
        <v>-8</v>
      </c>
      <c r="BJ31" s="219">
        <v>1.0525597036581826</v>
      </c>
      <c r="BK31" s="219"/>
      <c r="BL31" s="223"/>
      <c r="BM31" s="219">
        <v>0.61</v>
      </c>
      <c r="BN31" s="219"/>
      <c r="BO31" s="220">
        <v>0.30464898301890031</v>
      </c>
      <c r="BP31" s="294">
        <v>-8</v>
      </c>
      <c r="BQ31" s="219">
        <v>0.9146489830189003</v>
      </c>
      <c r="BR31" s="219"/>
      <c r="BS31" s="223"/>
      <c r="BT31" s="219">
        <v>0.64</v>
      </c>
      <c r="BU31" s="219"/>
      <c r="BV31" s="220">
        <v>0.57873708855529549</v>
      </c>
      <c r="BW31" s="294">
        <v>-8</v>
      </c>
      <c r="BX31" s="219">
        <v>1.2187370885552955</v>
      </c>
      <c r="BY31" s="219"/>
      <c r="BZ31" s="223"/>
      <c r="CA31" s="219">
        <v>0.37</v>
      </c>
      <c r="CB31" s="219"/>
      <c r="CC31" s="220">
        <v>0.52036980767238705</v>
      </c>
      <c r="CD31" s="294">
        <v>-8</v>
      </c>
      <c r="CE31" s="219">
        <v>0.89036980767238705</v>
      </c>
      <c r="CF31" s="219"/>
      <c r="CG31" s="223"/>
      <c r="CH31" s="144"/>
      <c r="CI31" s="145"/>
    </row>
    <row r="32" spans="1:87" s="133" customFormat="1" ht="11.6">
      <c r="A32" s="224"/>
      <c r="B32" s="204"/>
      <c r="C32" s="204"/>
      <c r="D32" s="204"/>
      <c r="E32" s="205"/>
      <c r="F32" s="204"/>
      <c r="G32" s="204"/>
      <c r="H32" s="224"/>
      <c r="I32" s="204"/>
      <c r="J32" s="204"/>
      <c r="K32" s="204"/>
      <c r="L32" s="205"/>
      <c r="M32" s="204"/>
      <c r="N32" s="204"/>
      <c r="O32" s="146"/>
      <c r="P32" s="204"/>
      <c r="Q32" s="204"/>
      <c r="R32" s="204"/>
      <c r="S32" s="205"/>
      <c r="T32" s="204"/>
      <c r="U32" s="204"/>
      <c r="V32" s="224"/>
      <c r="W32" s="204"/>
      <c r="X32" s="204"/>
      <c r="Y32" s="204"/>
      <c r="Z32" s="205"/>
      <c r="AA32" s="204"/>
      <c r="AB32" s="204"/>
      <c r="AC32" s="224"/>
      <c r="AD32" s="224"/>
      <c r="AE32" s="224"/>
      <c r="AF32" s="224"/>
      <c r="AG32" s="224"/>
      <c r="AH32" s="224"/>
      <c r="AI32" s="224"/>
      <c r="AJ32" s="224"/>
      <c r="AK32" s="204"/>
      <c r="AL32" s="204"/>
      <c r="AM32" s="204"/>
      <c r="AN32" s="205"/>
      <c r="AO32" s="204"/>
      <c r="AP32" s="204"/>
      <c r="AQ32" s="203"/>
      <c r="AR32" s="204"/>
      <c r="AS32" s="204"/>
      <c r="AT32" s="204"/>
      <c r="AU32" s="205"/>
      <c r="AV32" s="204"/>
      <c r="AW32" s="204"/>
      <c r="AX32" s="203"/>
      <c r="AY32" s="204"/>
      <c r="AZ32" s="204"/>
      <c r="BA32" s="204"/>
      <c r="BB32" s="205"/>
      <c r="BC32" s="204"/>
      <c r="BD32" s="204"/>
      <c r="BE32" s="203"/>
      <c r="BF32" s="204"/>
      <c r="BG32" s="204"/>
      <c r="BH32" s="204"/>
      <c r="BI32" s="205"/>
      <c r="BJ32" s="204"/>
      <c r="BK32" s="204"/>
      <c r="BL32" s="203"/>
      <c r="BM32" s="204"/>
      <c r="BN32" s="204"/>
      <c r="BO32" s="204"/>
      <c r="BP32" s="205"/>
      <c r="BQ32" s="204"/>
      <c r="BR32" s="204"/>
      <c r="BS32" s="203"/>
      <c r="BT32" s="204"/>
      <c r="BU32" s="204"/>
      <c r="BV32" s="204"/>
      <c r="BW32" s="205"/>
      <c r="BX32" s="204"/>
      <c r="BY32" s="204"/>
      <c r="BZ32" s="203"/>
      <c r="CA32" s="204"/>
      <c r="CB32" s="204"/>
      <c r="CC32" s="204"/>
      <c r="CD32" s="205"/>
      <c r="CE32" s="204"/>
      <c r="CF32" s="204"/>
      <c r="CG32" s="203"/>
      <c r="CH32" s="134"/>
      <c r="CI32" s="147"/>
    </row>
    <row r="33" spans="1:87" s="133" customFormat="1" ht="24.75" customHeight="1">
      <c r="A33" s="393" t="s">
        <v>243</v>
      </c>
      <c r="B33" s="393"/>
      <c r="C33" s="393"/>
      <c r="D33" s="393"/>
      <c r="E33" s="393"/>
      <c r="F33" s="393"/>
      <c r="G33" s="393"/>
      <c r="H33" s="393"/>
      <c r="I33" s="393"/>
      <c r="J33" s="393"/>
      <c r="K33" s="393"/>
      <c r="L33" s="393"/>
      <c r="M33" s="393"/>
      <c r="N33" s="393"/>
      <c r="O33" s="161"/>
      <c r="P33" s="225"/>
      <c r="Q33" s="225"/>
      <c r="R33" s="225"/>
      <c r="S33" s="225"/>
      <c r="T33" s="225"/>
      <c r="U33" s="225"/>
      <c r="V33" s="226"/>
      <c r="W33" s="225"/>
      <c r="X33" s="225"/>
      <c r="Y33" s="225"/>
      <c r="Z33" s="225"/>
      <c r="AA33" s="225"/>
      <c r="AB33" s="225"/>
      <c r="AC33" s="226"/>
      <c r="AD33" s="226"/>
      <c r="AE33" s="226"/>
      <c r="AF33" s="226"/>
      <c r="AG33" s="226"/>
      <c r="AH33" s="226"/>
      <c r="AI33" s="226"/>
      <c r="AJ33" s="226"/>
      <c r="AK33" s="225"/>
      <c r="AL33" s="225"/>
      <c r="AM33" s="225"/>
      <c r="AN33" s="225"/>
      <c r="AO33" s="225"/>
      <c r="AP33" s="225"/>
      <c r="AQ33" s="227"/>
      <c r="AR33" s="203"/>
      <c r="AS33" s="203"/>
      <c r="AT33" s="203"/>
      <c r="AU33" s="228"/>
      <c r="AV33" s="203"/>
      <c r="AW33" s="203"/>
      <c r="AX33" s="203"/>
      <c r="AY33" s="203"/>
      <c r="AZ33" s="203"/>
      <c r="BA33" s="203"/>
      <c r="BB33" s="228"/>
      <c r="BC33" s="203"/>
      <c r="BD33" s="203"/>
      <c r="BE33" s="203"/>
      <c r="BF33" s="203"/>
      <c r="BG33" s="203"/>
      <c r="BH33" s="203"/>
      <c r="BI33" s="228"/>
      <c r="BJ33" s="203"/>
      <c r="BK33" s="203"/>
      <c r="BL33" s="203"/>
      <c r="BM33" s="203"/>
      <c r="BN33" s="203"/>
      <c r="BO33" s="203"/>
      <c r="BP33" s="228"/>
      <c r="BQ33" s="203"/>
      <c r="BR33" s="203"/>
      <c r="BS33" s="203"/>
      <c r="BT33" s="203"/>
      <c r="BU33" s="203"/>
      <c r="BV33" s="203"/>
      <c r="BW33" s="228"/>
      <c r="BX33" s="203"/>
      <c r="BY33" s="203"/>
      <c r="BZ33" s="203"/>
      <c r="CA33" s="203"/>
      <c r="CB33" s="203"/>
      <c r="CC33" s="203"/>
      <c r="CD33" s="228"/>
      <c r="CE33" s="203"/>
      <c r="CF33" s="203"/>
      <c r="CG33" s="203"/>
      <c r="CH33" s="134"/>
    </row>
    <row r="34" spans="1:87" s="133" customFormat="1" ht="24.75" customHeight="1">
      <c r="A34" s="393" t="s">
        <v>244</v>
      </c>
      <c r="B34" s="393"/>
      <c r="C34" s="393"/>
      <c r="D34" s="393"/>
      <c r="E34" s="393"/>
      <c r="F34" s="393"/>
      <c r="G34" s="393"/>
      <c r="H34" s="393"/>
      <c r="I34" s="393"/>
      <c r="J34" s="393"/>
      <c r="K34" s="393"/>
      <c r="L34" s="393"/>
      <c r="M34" s="393"/>
      <c r="N34" s="393"/>
      <c r="O34" s="161"/>
      <c r="P34" s="225"/>
      <c r="Q34" s="225"/>
      <c r="R34" s="225"/>
      <c r="S34" s="225"/>
      <c r="T34" s="225"/>
      <c r="U34" s="225"/>
      <c r="V34" s="226"/>
      <c r="W34" s="225"/>
      <c r="X34" s="225"/>
      <c r="Y34" s="225"/>
      <c r="Z34" s="225"/>
      <c r="AA34" s="225"/>
      <c r="AB34" s="225"/>
      <c r="AC34" s="226"/>
      <c r="AD34" s="226"/>
      <c r="AE34" s="226"/>
      <c r="AF34" s="226"/>
      <c r="AG34" s="226"/>
      <c r="AH34" s="226"/>
      <c r="AI34" s="226"/>
      <c r="AJ34" s="226"/>
      <c r="AK34" s="225"/>
      <c r="AL34" s="225"/>
      <c r="AM34" s="225"/>
      <c r="AN34" s="225"/>
      <c r="AO34" s="225"/>
      <c r="AP34" s="225"/>
      <c r="AQ34" s="227"/>
      <c r="AR34" s="203"/>
      <c r="AS34" s="203"/>
      <c r="AT34" s="203"/>
      <c r="AU34" s="228"/>
      <c r="AV34" s="203"/>
      <c r="AW34" s="203"/>
      <c r="AX34" s="203"/>
      <c r="AY34" s="203"/>
      <c r="AZ34" s="203"/>
      <c r="BA34" s="203"/>
      <c r="BB34" s="228"/>
      <c r="BC34" s="203"/>
      <c r="BD34" s="203"/>
      <c r="BE34" s="203"/>
      <c r="BF34" s="203"/>
      <c r="BG34" s="203"/>
      <c r="BH34" s="203"/>
      <c r="BI34" s="228"/>
      <c r="BJ34" s="203"/>
      <c r="BK34" s="203"/>
      <c r="BL34" s="203"/>
      <c r="BM34" s="203"/>
      <c r="BN34" s="203"/>
      <c r="BO34" s="203"/>
      <c r="BP34" s="228"/>
      <c r="BQ34" s="203"/>
      <c r="BR34" s="203"/>
      <c r="BS34" s="203"/>
      <c r="BT34" s="203"/>
      <c r="BU34" s="203"/>
      <c r="BV34" s="203"/>
      <c r="BW34" s="228"/>
      <c r="BX34" s="203"/>
      <c r="BY34" s="203"/>
      <c r="BZ34" s="203"/>
      <c r="CA34" s="203"/>
      <c r="CB34" s="203"/>
      <c r="CC34" s="203"/>
      <c r="CD34" s="228"/>
      <c r="CE34" s="203"/>
      <c r="CF34" s="203"/>
      <c r="CG34" s="203"/>
      <c r="CH34" s="134"/>
    </row>
    <row r="35" spans="1:87" s="133" customFormat="1" ht="11.6">
      <c r="A35" s="393" t="s">
        <v>245</v>
      </c>
      <c r="B35" s="393"/>
      <c r="C35" s="393"/>
      <c r="D35" s="393"/>
      <c r="E35" s="393"/>
      <c r="F35" s="393"/>
      <c r="G35" s="393"/>
      <c r="H35" s="393"/>
      <c r="I35" s="393"/>
      <c r="J35" s="393"/>
      <c r="K35" s="393"/>
      <c r="L35" s="393"/>
      <c r="M35" s="393"/>
      <c r="N35" s="393"/>
      <c r="O35" s="161"/>
      <c r="P35" s="225"/>
      <c r="Q35" s="225"/>
      <c r="R35" s="225"/>
      <c r="S35" s="225"/>
      <c r="T35" s="225"/>
      <c r="U35" s="225"/>
      <c r="V35" s="226"/>
      <c r="W35" s="225"/>
      <c r="X35" s="225"/>
      <c r="Y35" s="225"/>
      <c r="Z35" s="225"/>
      <c r="AA35" s="225"/>
      <c r="AB35" s="225"/>
      <c r="AC35" s="226"/>
      <c r="AD35" s="226"/>
      <c r="AE35" s="226"/>
      <c r="AF35" s="226"/>
      <c r="AG35" s="226"/>
      <c r="AH35" s="226"/>
      <c r="AI35" s="226"/>
      <c r="AJ35" s="226"/>
      <c r="AK35" s="225"/>
      <c r="AL35" s="225"/>
      <c r="AM35" s="225"/>
      <c r="AN35" s="225"/>
      <c r="AO35" s="225"/>
      <c r="AP35" s="225"/>
      <c r="AQ35" s="227"/>
      <c r="AR35" s="203"/>
      <c r="AS35" s="203"/>
      <c r="AT35" s="203"/>
      <c r="AU35" s="228"/>
      <c r="AV35" s="203"/>
      <c r="AW35" s="203"/>
      <c r="AX35" s="203"/>
      <c r="AY35" s="203"/>
      <c r="AZ35" s="203"/>
      <c r="BA35" s="203"/>
      <c r="BB35" s="228"/>
      <c r="BC35" s="203"/>
      <c r="BD35" s="203"/>
      <c r="BE35" s="203"/>
      <c r="BF35" s="203"/>
      <c r="BG35" s="203"/>
      <c r="BH35" s="203"/>
      <c r="BI35" s="228"/>
      <c r="BJ35" s="203"/>
      <c r="BK35" s="203"/>
      <c r="BL35" s="203"/>
      <c r="BM35" s="203"/>
      <c r="BN35" s="203"/>
      <c r="BO35" s="203"/>
      <c r="BP35" s="228"/>
      <c r="BQ35" s="203"/>
      <c r="BR35" s="203"/>
      <c r="BS35" s="203"/>
      <c r="BT35" s="203"/>
      <c r="BU35" s="203"/>
      <c r="BV35" s="203"/>
      <c r="BW35" s="228"/>
      <c r="BX35" s="203"/>
      <c r="BY35" s="203"/>
      <c r="BZ35" s="203"/>
      <c r="CA35" s="203"/>
      <c r="CB35" s="203"/>
      <c r="CC35" s="203"/>
      <c r="CD35" s="228"/>
      <c r="CE35" s="203"/>
      <c r="CF35" s="203"/>
      <c r="CG35" s="203"/>
      <c r="CH35" s="134"/>
    </row>
    <row r="36" spans="1:87" s="133" customFormat="1" ht="23.25" customHeight="1">
      <c r="A36" s="393" t="s">
        <v>246</v>
      </c>
      <c r="B36" s="393"/>
      <c r="C36" s="393"/>
      <c r="D36" s="393"/>
      <c r="E36" s="393"/>
      <c r="F36" s="393"/>
      <c r="G36" s="393"/>
      <c r="H36" s="393"/>
      <c r="I36" s="393"/>
      <c r="J36" s="393"/>
      <c r="K36" s="393"/>
      <c r="L36" s="393"/>
      <c r="M36" s="393"/>
      <c r="N36" s="393"/>
      <c r="O36" s="161"/>
      <c r="P36" s="225"/>
      <c r="Q36" s="225"/>
      <c r="R36" s="225"/>
      <c r="S36" s="225"/>
      <c r="T36" s="225"/>
      <c r="U36" s="225"/>
      <c r="V36" s="226"/>
      <c r="W36" s="225"/>
      <c r="X36" s="225"/>
      <c r="Y36" s="225"/>
      <c r="Z36" s="225"/>
      <c r="AA36" s="225"/>
      <c r="AB36" s="225"/>
      <c r="AC36" s="226"/>
      <c r="AD36" s="226"/>
      <c r="AE36" s="226"/>
      <c r="AF36" s="226"/>
      <c r="AG36" s="226"/>
      <c r="AH36" s="226"/>
      <c r="AI36" s="226"/>
      <c r="AJ36" s="226"/>
      <c r="AK36" s="225"/>
      <c r="AL36" s="225"/>
      <c r="AM36" s="225"/>
      <c r="AN36" s="225"/>
      <c r="AO36" s="225"/>
      <c r="AP36" s="225"/>
      <c r="AQ36" s="227"/>
      <c r="AR36" s="203"/>
      <c r="AS36" s="203"/>
      <c r="AT36" s="203"/>
      <c r="AU36" s="228"/>
      <c r="AV36" s="203"/>
      <c r="AW36" s="203"/>
      <c r="AX36" s="203"/>
      <c r="AY36" s="203"/>
      <c r="AZ36" s="203"/>
      <c r="BA36" s="203"/>
      <c r="BB36" s="228"/>
      <c r="BC36" s="203"/>
      <c r="BD36" s="203"/>
      <c r="BE36" s="203"/>
      <c r="BF36" s="203"/>
      <c r="BG36" s="203"/>
      <c r="BH36" s="203"/>
      <c r="BI36" s="228"/>
      <c r="BJ36" s="203"/>
      <c r="BK36" s="203"/>
      <c r="BL36" s="203"/>
      <c r="BM36" s="203"/>
      <c r="BN36" s="203"/>
      <c r="BO36" s="203"/>
      <c r="BP36" s="228"/>
      <c r="BQ36" s="203"/>
      <c r="BR36" s="203"/>
      <c r="BS36" s="203"/>
      <c r="BT36" s="203"/>
      <c r="BU36" s="203"/>
      <c r="BV36" s="203"/>
      <c r="BW36" s="228"/>
      <c r="BX36" s="203"/>
      <c r="BY36" s="203"/>
      <c r="BZ36" s="203"/>
      <c r="CA36" s="203"/>
      <c r="CB36" s="203"/>
      <c r="CC36" s="203"/>
      <c r="CD36" s="228"/>
      <c r="CE36" s="203"/>
      <c r="CF36" s="203"/>
      <c r="CG36" s="203"/>
      <c r="CH36" s="134"/>
    </row>
    <row r="37" spans="1:87" s="133" customFormat="1" ht="11.6">
      <c r="A37" s="393" t="s">
        <v>247</v>
      </c>
      <c r="B37" s="393"/>
      <c r="C37" s="393"/>
      <c r="D37" s="393"/>
      <c r="E37" s="393"/>
      <c r="F37" s="393"/>
      <c r="G37" s="393"/>
      <c r="H37" s="393"/>
      <c r="I37" s="393"/>
      <c r="J37" s="393"/>
      <c r="K37" s="393"/>
      <c r="L37" s="393"/>
      <c r="M37" s="393"/>
      <c r="N37" s="393"/>
      <c r="O37" s="161"/>
      <c r="P37" s="225"/>
      <c r="Q37" s="225"/>
      <c r="R37" s="225"/>
      <c r="S37" s="225"/>
      <c r="T37" s="225"/>
      <c r="U37" s="225"/>
      <c r="V37" s="226"/>
      <c r="W37" s="225"/>
      <c r="X37" s="225"/>
      <c r="Y37" s="225"/>
      <c r="Z37" s="225"/>
      <c r="AA37" s="225"/>
      <c r="AB37" s="225"/>
      <c r="AC37" s="226"/>
      <c r="AD37" s="226"/>
      <c r="AE37" s="226"/>
      <c r="AF37" s="226"/>
      <c r="AG37" s="226"/>
      <c r="AH37" s="226"/>
      <c r="AI37" s="226"/>
      <c r="AJ37" s="226"/>
      <c r="AK37" s="225"/>
      <c r="AL37" s="225"/>
      <c r="AM37" s="225"/>
      <c r="AN37" s="225"/>
      <c r="AO37" s="225"/>
      <c r="AP37" s="225"/>
      <c r="AQ37" s="227"/>
      <c r="AR37" s="203"/>
      <c r="AS37" s="203"/>
      <c r="AT37" s="203"/>
      <c r="AU37" s="228"/>
      <c r="AV37" s="203"/>
      <c r="AW37" s="203"/>
      <c r="AX37" s="203"/>
      <c r="AY37" s="203"/>
      <c r="AZ37" s="203"/>
      <c r="BA37" s="203"/>
      <c r="BB37" s="228"/>
      <c r="BC37" s="203"/>
      <c r="BD37" s="203"/>
      <c r="BE37" s="203"/>
      <c r="BF37" s="203"/>
      <c r="BG37" s="203"/>
      <c r="BH37" s="203"/>
      <c r="BI37" s="228"/>
      <c r="BJ37" s="203"/>
      <c r="BK37" s="203"/>
      <c r="BL37" s="203"/>
      <c r="BM37" s="203"/>
      <c r="BN37" s="203"/>
      <c r="BO37" s="203"/>
      <c r="BP37" s="228"/>
      <c r="BQ37" s="203"/>
      <c r="BR37" s="203"/>
      <c r="BS37" s="203"/>
      <c r="BT37" s="203"/>
      <c r="BU37" s="203"/>
      <c r="BV37" s="203"/>
      <c r="BW37" s="228"/>
      <c r="BX37" s="203"/>
      <c r="BY37" s="203"/>
      <c r="BZ37" s="203"/>
      <c r="CA37" s="203"/>
      <c r="CB37" s="203"/>
      <c r="CC37" s="203"/>
      <c r="CD37" s="228"/>
      <c r="CE37" s="203"/>
      <c r="CF37" s="203"/>
      <c r="CG37" s="203"/>
      <c r="CH37" s="134"/>
    </row>
    <row r="38" spans="1:87" s="133" customFormat="1" ht="27.75" customHeight="1">
      <c r="A38" s="389" t="s">
        <v>248</v>
      </c>
      <c r="B38" s="389"/>
      <c r="C38" s="389"/>
      <c r="D38" s="389"/>
      <c r="E38" s="389"/>
      <c r="F38" s="389"/>
      <c r="G38" s="389"/>
      <c r="H38" s="389"/>
      <c r="I38" s="389"/>
      <c r="J38" s="389"/>
      <c r="K38" s="389"/>
      <c r="L38" s="389"/>
      <c r="M38" s="389"/>
      <c r="N38" s="389"/>
      <c r="O38" s="161"/>
      <c r="P38" s="225"/>
      <c r="Q38" s="225"/>
      <c r="R38" s="225"/>
      <c r="S38" s="225"/>
      <c r="T38" s="225"/>
      <c r="U38" s="225"/>
      <c r="V38" s="226"/>
      <c r="W38" s="225"/>
      <c r="X38" s="225"/>
      <c r="Y38" s="225"/>
      <c r="Z38" s="225"/>
      <c r="AA38" s="225"/>
      <c r="AB38" s="225"/>
      <c r="AC38" s="226"/>
      <c r="AD38" s="226"/>
      <c r="AE38" s="226"/>
      <c r="AF38" s="226"/>
      <c r="AG38" s="226"/>
      <c r="AH38" s="226"/>
      <c r="AI38" s="226"/>
      <c r="AJ38" s="226"/>
      <c r="AK38" s="225"/>
      <c r="AL38" s="225"/>
      <c r="AM38" s="225"/>
      <c r="AN38" s="225"/>
      <c r="AO38" s="225"/>
      <c r="AP38" s="225"/>
      <c r="AQ38" s="227"/>
      <c r="AR38" s="203"/>
      <c r="AS38" s="203"/>
      <c r="AT38" s="203"/>
      <c r="AU38" s="228"/>
      <c r="AV38" s="203"/>
      <c r="AW38" s="203"/>
      <c r="AX38" s="203"/>
      <c r="AY38" s="203"/>
      <c r="AZ38" s="203"/>
      <c r="BA38" s="203"/>
      <c r="BB38" s="228"/>
      <c r="BC38" s="203"/>
      <c r="BD38" s="203"/>
      <c r="BE38" s="203"/>
      <c r="BF38" s="203"/>
      <c r="BG38" s="203"/>
      <c r="BH38" s="203"/>
      <c r="BI38" s="228"/>
      <c r="BJ38" s="203"/>
      <c r="BK38" s="203"/>
      <c r="BL38" s="203"/>
      <c r="BM38" s="203"/>
      <c r="BN38" s="203"/>
      <c r="BO38" s="203"/>
      <c r="BP38" s="228"/>
      <c r="BQ38" s="203"/>
      <c r="BR38" s="203"/>
      <c r="BS38" s="203"/>
      <c r="BT38" s="203"/>
      <c r="BU38" s="203"/>
      <c r="BV38" s="203"/>
      <c r="BW38" s="228"/>
      <c r="BX38" s="203"/>
      <c r="BY38" s="203"/>
      <c r="BZ38" s="203"/>
      <c r="CA38" s="203"/>
      <c r="CB38" s="203"/>
      <c r="CC38" s="203"/>
      <c r="CD38" s="228"/>
      <c r="CE38" s="203"/>
      <c r="CF38" s="203"/>
      <c r="CG38" s="203"/>
      <c r="CH38" s="134"/>
    </row>
    <row r="39" spans="1:87" s="133" customFormat="1" ht="27.75" customHeight="1">
      <c r="A39" s="390" t="s">
        <v>258</v>
      </c>
      <c r="B39" s="390"/>
      <c r="C39" s="390"/>
      <c r="D39" s="390"/>
      <c r="E39" s="390"/>
      <c r="F39" s="390"/>
      <c r="G39" s="390"/>
      <c r="H39" s="390"/>
      <c r="I39" s="390"/>
      <c r="J39" s="390"/>
      <c r="K39" s="390"/>
      <c r="L39" s="390"/>
      <c r="M39" s="390"/>
      <c r="N39" s="390"/>
      <c r="O39" s="161"/>
      <c r="P39" s="225"/>
      <c r="Q39" s="225"/>
      <c r="R39" s="225"/>
      <c r="S39" s="225"/>
      <c r="T39" s="225"/>
      <c r="U39" s="225"/>
      <c r="V39" s="226"/>
      <c r="W39" s="225"/>
      <c r="X39" s="225"/>
      <c r="Y39" s="225"/>
      <c r="Z39" s="225"/>
      <c r="AA39" s="225"/>
      <c r="AB39" s="225"/>
      <c r="AC39" s="226"/>
      <c r="AD39" s="226"/>
      <c r="AE39" s="226"/>
      <c r="AF39" s="226"/>
      <c r="AG39" s="226"/>
      <c r="AH39" s="226"/>
      <c r="AI39" s="226"/>
      <c r="AJ39" s="226"/>
      <c r="AK39" s="225"/>
      <c r="AL39" s="225"/>
      <c r="AM39" s="225"/>
      <c r="AN39" s="225"/>
      <c r="AO39" s="225"/>
      <c r="AP39" s="225"/>
      <c r="AQ39" s="227"/>
      <c r="AR39" s="203"/>
      <c r="AS39" s="203"/>
      <c r="AT39" s="203"/>
      <c r="AU39" s="228"/>
      <c r="AV39" s="203"/>
      <c r="AW39" s="203"/>
      <c r="AX39" s="203"/>
      <c r="AY39" s="203"/>
      <c r="AZ39" s="203"/>
      <c r="BA39" s="203"/>
      <c r="BB39" s="228"/>
      <c r="BC39" s="203"/>
      <c r="BD39" s="203"/>
      <c r="BE39" s="203"/>
      <c r="BF39" s="203"/>
      <c r="BG39" s="203"/>
      <c r="BH39" s="203"/>
      <c r="BI39" s="228"/>
      <c r="BJ39" s="203"/>
      <c r="BK39" s="203"/>
      <c r="BL39" s="203"/>
      <c r="BM39" s="203"/>
      <c r="BN39" s="203"/>
      <c r="BO39" s="203"/>
      <c r="BP39" s="228"/>
      <c r="BQ39" s="203"/>
      <c r="BR39" s="203"/>
      <c r="BS39" s="203"/>
      <c r="BT39" s="203"/>
      <c r="BU39" s="203"/>
      <c r="BV39" s="203"/>
      <c r="BW39" s="228"/>
      <c r="BX39" s="203"/>
      <c r="BY39" s="203"/>
      <c r="BZ39" s="203"/>
      <c r="CA39" s="203"/>
      <c r="CB39" s="203"/>
      <c r="CC39" s="203"/>
      <c r="CD39" s="228"/>
      <c r="CE39" s="203"/>
      <c r="CF39" s="203"/>
      <c r="CG39" s="203"/>
      <c r="CH39" s="134"/>
    </row>
    <row r="40" spans="1:87" s="133" customFormat="1" ht="11.6">
      <c r="A40" s="389" t="s">
        <v>249</v>
      </c>
      <c r="B40" s="389"/>
      <c r="C40" s="389"/>
      <c r="D40" s="389"/>
      <c r="E40" s="389"/>
      <c r="F40" s="389"/>
      <c r="G40" s="389"/>
      <c r="H40" s="389"/>
      <c r="I40" s="389"/>
      <c r="J40" s="389"/>
      <c r="K40" s="389"/>
      <c r="L40" s="389"/>
      <c r="M40" s="389"/>
      <c r="N40" s="389"/>
      <c r="O40" s="162"/>
      <c r="P40" s="229"/>
      <c r="Q40" s="229"/>
      <c r="R40" s="229"/>
      <c r="S40" s="229"/>
      <c r="T40" s="229"/>
      <c r="U40" s="229"/>
      <c r="V40" s="230"/>
      <c r="W40" s="229"/>
      <c r="X40" s="229"/>
      <c r="Y40" s="229"/>
      <c r="Z40" s="229"/>
      <c r="AA40" s="229"/>
      <c r="AB40" s="229"/>
      <c r="AC40" s="230"/>
      <c r="AD40" s="230"/>
      <c r="AE40" s="230"/>
      <c r="AF40" s="230"/>
      <c r="AG40" s="230"/>
      <c r="AH40" s="230"/>
      <c r="AI40" s="230"/>
      <c r="AJ40" s="230"/>
      <c r="AK40" s="229"/>
      <c r="AL40" s="229"/>
      <c r="AM40" s="229"/>
      <c r="AN40" s="229"/>
      <c r="AO40" s="229"/>
      <c r="AP40" s="229"/>
      <c r="AQ40" s="231"/>
      <c r="AR40" s="204"/>
      <c r="AS40" s="204"/>
      <c r="AT40" s="204"/>
      <c r="AU40" s="205"/>
      <c r="AV40" s="204"/>
      <c r="AW40" s="204"/>
      <c r="AX40" s="203"/>
      <c r="AY40" s="204"/>
      <c r="AZ40" s="204"/>
      <c r="BA40" s="204"/>
      <c r="BB40" s="205"/>
      <c r="BC40" s="204"/>
      <c r="BD40" s="204"/>
      <c r="BE40" s="203"/>
      <c r="BF40" s="204"/>
      <c r="BG40" s="204"/>
      <c r="BH40" s="204"/>
      <c r="BI40" s="205"/>
      <c r="BJ40" s="204"/>
      <c r="BK40" s="204"/>
      <c r="BL40" s="203"/>
      <c r="BM40" s="204"/>
      <c r="BN40" s="204"/>
      <c r="BO40" s="204"/>
      <c r="BP40" s="205"/>
      <c r="BQ40" s="204"/>
      <c r="BR40" s="204"/>
      <c r="BS40" s="203"/>
      <c r="BT40" s="204"/>
      <c r="BU40" s="204"/>
      <c r="BV40" s="204"/>
      <c r="BW40" s="205"/>
      <c r="BX40" s="204"/>
      <c r="BY40" s="204"/>
      <c r="BZ40" s="203"/>
      <c r="CA40" s="204"/>
      <c r="CB40" s="204"/>
      <c r="CC40" s="204"/>
      <c r="CD40" s="205"/>
      <c r="CE40" s="204"/>
      <c r="CF40" s="204"/>
      <c r="CG40" s="203"/>
      <c r="CH40" s="134"/>
      <c r="CI40" s="135"/>
    </row>
    <row r="41" spans="1:87" s="133" customFormat="1" ht="17.25" customHeight="1">
      <c r="A41" s="232"/>
      <c r="B41" s="204"/>
      <c r="C41" s="204"/>
      <c r="D41" s="204"/>
      <c r="E41" s="205"/>
      <c r="F41" s="204"/>
      <c r="G41" s="204"/>
      <c r="H41" s="232"/>
      <c r="I41" s="204"/>
      <c r="J41" s="204"/>
      <c r="K41" s="204"/>
      <c r="L41" s="205"/>
      <c r="M41" s="204"/>
      <c r="N41" s="204"/>
      <c r="O41" s="148"/>
      <c r="P41" s="204"/>
      <c r="Q41" s="204"/>
      <c r="R41" s="204"/>
      <c r="S41" s="205"/>
      <c r="T41" s="204"/>
      <c r="U41" s="204"/>
      <c r="V41" s="232"/>
      <c r="W41" s="204"/>
      <c r="X41" s="204"/>
      <c r="Y41" s="204"/>
      <c r="Z41" s="205"/>
      <c r="AA41" s="204"/>
      <c r="AB41" s="204"/>
      <c r="AC41" s="232"/>
      <c r="AD41" s="232"/>
      <c r="AE41" s="232"/>
      <c r="AF41" s="232"/>
      <c r="AG41" s="232"/>
      <c r="AH41" s="232"/>
      <c r="AI41" s="232"/>
      <c r="AJ41" s="232"/>
      <c r="AK41" s="204"/>
      <c r="AL41" s="204"/>
      <c r="AM41" s="204"/>
      <c r="AN41" s="205"/>
      <c r="AO41" s="204"/>
      <c r="AP41" s="204"/>
      <c r="AQ41" s="203"/>
      <c r="AR41" s="204"/>
      <c r="AS41" s="204"/>
      <c r="AT41" s="204"/>
      <c r="AU41" s="205"/>
      <c r="AV41" s="204"/>
      <c r="AW41" s="204"/>
      <c r="AX41" s="203"/>
      <c r="AY41" s="204"/>
      <c r="AZ41" s="204"/>
      <c r="BA41" s="204"/>
      <c r="BB41" s="205"/>
      <c r="BC41" s="204"/>
      <c r="BD41" s="204"/>
      <c r="BE41" s="203"/>
      <c r="BF41" s="204"/>
      <c r="BG41" s="204"/>
      <c r="BH41" s="204"/>
      <c r="BI41" s="205"/>
      <c r="BJ41" s="204"/>
      <c r="BK41" s="204"/>
      <c r="BL41" s="203"/>
      <c r="BM41" s="204"/>
      <c r="BN41" s="204"/>
      <c r="BO41" s="204"/>
      <c r="BP41" s="205"/>
      <c r="BQ41" s="204"/>
      <c r="BR41" s="204"/>
      <c r="BS41" s="203"/>
      <c r="BT41" s="204"/>
      <c r="BU41" s="204"/>
      <c r="BV41" s="204"/>
      <c r="BW41" s="205"/>
      <c r="BX41" s="204"/>
      <c r="BY41" s="204"/>
      <c r="BZ41" s="203"/>
      <c r="CA41" s="204"/>
      <c r="CB41" s="204"/>
      <c r="CC41" s="204"/>
      <c r="CD41" s="205"/>
      <c r="CE41" s="204"/>
      <c r="CF41" s="204"/>
      <c r="CG41" s="203"/>
      <c r="CH41" s="134"/>
      <c r="CI41" s="135"/>
    </row>
    <row r="42" spans="1:87" s="133" customFormat="1" ht="14.25" customHeight="1">
      <c r="A42" s="202"/>
      <c r="B42" s="204"/>
      <c r="C42" s="204"/>
      <c r="D42" s="233" t="s">
        <v>174</v>
      </c>
      <c r="E42" s="205"/>
      <c r="F42" s="204"/>
      <c r="G42" s="204"/>
      <c r="H42" s="202"/>
      <c r="I42" s="204"/>
      <c r="J42" s="204"/>
      <c r="K42" s="233" t="s">
        <v>174</v>
      </c>
      <c r="L42" s="205"/>
      <c r="M42" s="204"/>
      <c r="N42" s="204"/>
      <c r="P42" s="204"/>
      <c r="Q42" s="204"/>
      <c r="R42" s="233" t="s">
        <v>174</v>
      </c>
      <c r="S42" s="205"/>
      <c r="T42" s="204"/>
      <c r="U42" s="204"/>
      <c r="V42" s="202"/>
      <c r="W42" s="204"/>
      <c r="X42" s="204"/>
      <c r="Y42" s="233" t="s">
        <v>174</v>
      </c>
      <c r="Z42" s="205"/>
      <c r="AA42" s="204"/>
      <c r="AB42" s="204"/>
      <c r="AC42" s="202"/>
      <c r="AD42" s="202"/>
      <c r="AE42" s="202"/>
      <c r="AF42" s="233" t="s">
        <v>174</v>
      </c>
      <c r="AG42" s="202"/>
      <c r="AH42" s="202"/>
      <c r="AI42" s="202"/>
      <c r="AJ42" s="202"/>
      <c r="AK42" s="204"/>
      <c r="AL42" s="204"/>
      <c r="AM42" s="233" t="s">
        <v>174</v>
      </c>
      <c r="AN42" s="205"/>
      <c r="AO42" s="204"/>
      <c r="AP42" s="204"/>
      <c r="AQ42" s="203"/>
      <c r="AR42" s="204"/>
      <c r="AS42" s="204"/>
      <c r="AT42" s="234" t="s">
        <v>174</v>
      </c>
      <c r="AU42" s="205"/>
      <c r="AV42" s="204"/>
      <c r="AW42" s="204"/>
      <c r="AX42" s="203"/>
      <c r="AY42" s="204"/>
      <c r="AZ42" s="204"/>
      <c r="BA42" s="234" t="s">
        <v>174</v>
      </c>
      <c r="BB42" s="205"/>
      <c r="BC42" s="204"/>
      <c r="BD42" s="204"/>
      <c r="BE42" s="203"/>
      <c r="BF42" s="204"/>
      <c r="BG42" s="204"/>
      <c r="BH42" s="234" t="s">
        <v>174</v>
      </c>
      <c r="BI42" s="205"/>
      <c r="BJ42" s="204"/>
      <c r="BK42" s="204"/>
      <c r="BL42" s="203"/>
      <c r="BM42" s="204"/>
      <c r="BN42" s="204"/>
      <c r="BO42" s="234" t="s">
        <v>174</v>
      </c>
      <c r="BP42" s="205"/>
      <c r="BQ42" s="204"/>
      <c r="BR42" s="204"/>
      <c r="BS42" s="203"/>
      <c r="BT42" s="204"/>
      <c r="BU42" s="204"/>
      <c r="BV42" s="234" t="s">
        <v>174</v>
      </c>
      <c r="BW42" s="205"/>
      <c r="BX42" s="204"/>
      <c r="BY42" s="204"/>
      <c r="BZ42" s="203"/>
      <c r="CA42" s="204"/>
      <c r="CB42" s="204"/>
      <c r="CC42" s="234" t="s">
        <v>174</v>
      </c>
      <c r="CD42" s="205"/>
      <c r="CE42" s="204"/>
      <c r="CF42" s="204"/>
      <c r="CG42" s="203"/>
      <c r="CH42" s="134"/>
      <c r="CI42" s="135"/>
    </row>
    <row r="43" spans="1:87" s="133" customFormat="1" ht="11.6">
      <c r="A43" s="202"/>
      <c r="B43" s="204"/>
      <c r="C43" s="204"/>
      <c r="D43" s="204"/>
      <c r="E43" s="205"/>
      <c r="F43" s="204"/>
      <c r="G43" s="204"/>
      <c r="H43" s="202"/>
      <c r="I43" s="204"/>
      <c r="J43" s="204"/>
      <c r="K43" s="204"/>
      <c r="L43" s="205"/>
      <c r="M43" s="204"/>
      <c r="N43" s="204"/>
      <c r="P43" s="204"/>
      <c r="Q43" s="204"/>
      <c r="R43" s="204"/>
      <c r="S43" s="205"/>
      <c r="T43" s="204"/>
      <c r="U43" s="204"/>
      <c r="V43" s="202"/>
      <c r="W43" s="204"/>
      <c r="X43" s="204"/>
      <c r="Y43" s="204"/>
      <c r="Z43" s="205"/>
      <c r="AA43" s="204"/>
      <c r="AB43" s="204"/>
      <c r="AC43" s="202"/>
      <c r="AD43" s="202"/>
      <c r="AE43" s="202"/>
      <c r="AF43" s="202"/>
      <c r="AG43" s="202"/>
      <c r="AH43" s="202"/>
      <c r="AI43" s="202"/>
      <c r="AJ43" s="202"/>
      <c r="AK43" s="204"/>
      <c r="AL43" s="204"/>
      <c r="AM43" s="204"/>
      <c r="AN43" s="205"/>
      <c r="AO43" s="204"/>
      <c r="AP43" s="204"/>
      <c r="AQ43" s="203"/>
      <c r="AR43" s="204"/>
      <c r="AS43" s="204"/>
      <c r="AT43" s="204"/>
      <c r="AU43" s="205"/>
      <c r="AV43" s="204"/>
      <c r="AW43" s="204"/>
      <c r="AX43" s="203"/>
      <c r="AY43" s="204"/>
      <c r="AZ43" s="204"/>
      <c r="BA43" s="204"/>
      <c r="BB43" s="205"/>
      <c r="BC43" s="204"/>
      <c r="BD43" s="204"/>
      <c r="BE43" s="203"/>
      <c r="BF43" s="204"/>
      <c r="BG43" s="204"/>
      <c r="BH43" s="204"/>
      <c r="BI43" s="205"/>
      <c r="BJ43" s="204"/>
      <c r="BK43" s="204"/>
      <c r="BL43" s="203"/>
      <c r="BM43" s="204"/>
      <c r="BN43" s="204"/>
      <c r="BO43" s="204"/>
      <c r="BP43" s="205"/>
      <c r="BQ43" s="204"/>
      <c r="BR43" s="204"/>
      <c r="BS43" s="203"/>
      <c r="BT43" s="204"/>
      <c r="BU43" s="204"/>
      <c r="BV43" s="204"/>
      <c r="BW43" s="205"/>
      <c r="BX43" s="204"/>
      <c r="BY43" s="204"/>
      <c r="BZ43" s="203"/>
      <c r="CA43" s="204"/>
      <c r="CB43" s="204"/>
      <c r="CC43" s="204"/>
      <c r="CD43" s="205"/>
      <c r="CE43" s="204"/>
      <c r="CF43" s="204"/>
      <c r="CG43" s="203"/>
      <c r="CH43" s="134"/>
      <c r="CI43" s="135"/>
    </row>
    <row r="44" spans="1:87" s="133" customFormat="1" ht="11.6">
      <c r="A44" s="236" t="s">
        <v>231</v>
      </c>
      <c r="B44" s="204">
        <v>84665</v>
      </c>
      <c r="C44" s="204"/>
      <c r="D44" s="235">
        <v>1.43</v>
      </c>
      <c r="E44" s="205"/>
      <c r="F44" s="204"/>
      <c r="G44" s="204"/>
      <c r="H44" s="236"/>
      <c r="I44" s="204">
        <v>74209</v>
      </c>
      <c r="J44" s="204"/>
      <c r="K44" s="235">
        <v>1.26</v>
      </c>
      <c r="L44" s="205"/>
      <c r="M44" s="204"/>
      <c r="N44" s="204"/>
      <c r="O44" s="86"/>
      <c r="P44" s="204">
        <v>93311</v>
      </c>
      <c r="Q44" s="204"/>
      <c r="R44" s="235">
        <v>1.58</v>
      </c>
      <c r="S44" s="205"/>
      <c r="T44" s="204"/>
      <c r="U44" s="204"/>
      <c r="V44" s="236"/>
      <c r="W44" s="204">
        <v>76892</v>
      </c>
      <c r="X44" s="204"/>
      <c r="Y44" s="235">
        <v>1.31</v>
      </c>
      <c r="Z44" s="205"/>
      <c r="AA44" s="204"/>
      <c r="AB44" s="204"/>
      <c r="AC44" s="236"/>
      <c r="AD44" s="237">
        <v>69110</v>
      </c>
      <c r="AE44" s="237"/>
      <c r="AF44" s="238">
        <v>1.17</v>
      </c>
      <c r="AG44" s="236"/>
      <c r="AH44" s="236"/>
      <c r="AI44" s="236"/>
      <c r="AJ44" s="236"/>
      <c r="AK44" s="204">
        <v>59239</v>
      </c>
      <c r="AL44" s="204"/>
      <c r="AM44" s="235">
        <v>1.01</v>
      </c>
      <c r="AN44" s="205"/>
      <c r="AO44" s="204"/>
      <c r="AP44" s="204"/>
      <c r="AQ44" s="203"/>
      <c r="AR44" s="204">
        <v>81649</v>
      </c>
      <c r="AS44" s="204"/>
      <c r="AT44" s="235">
        <v>1.39</v>
      </c>
      <c r="AU44" s="205"/>
      <c r="AV44" s="204"/>
      <c r="AW44" s="204"/>
      <c r="AX44" s="203"/>
      <c r="AY44" s="204">
        <v>60310</v>
      </c>
      <c r="AZ44" s="204"/>
      <c r="BA44" s="235">
        <v>1.03</v>
      </c>
      <c r="BB44" s="205"/>
      <c r="BC44" s="204"/>
      <c r="BD44" s="204"/>
      <c r="BE44" s="203"/>
      <c r="BF44" s="204">
        <v>61660</v>
      </c>
      <c r="BG44" s="204"/>
      <c r="BH44" s="235">
        <v>1.05</v>
      </c>
      <c r="BI44" s="205"/>
      <c r="BJ44" s="204"/>
      <c r="BK44" s="204"/>
      <c r="BL44" s="203"/>
      <c r="BM44" s="204">
        <v>53378</v>
      </c>
      <c r="BN44" s="204"/>
      <c r="BO44" s="235">
        <v>0.91</v>
      </c>
      <c r="BP44" s="205"/>
      <c r="BQ44" s="204"/>
      <c r="BR44" s="204"/>
      <c r="BS44" s="203"/>
      <c r="BT44" s="204">
        <v>70794</v>
      </c>
      <c r="BU44" s="204"/>
      <c r="BV44" s="235">
        <v>1.22</v>
      </c>
      <c r="BW44" s="205"/>
      <c r="BX44" s="204"/>
      <c r="BY44" s="204"/>
      <c r="BZ44" s="203"/>
      <c r="CA44" s="204">
        <v>51572</v>
      </c>
      <c r="CB44" s="204"/>
      <c r="CC44" s="235">
        <v>0.89</v>
      </c>
      <c r="CD44" s="205"/>
      <c r="CE44" s="204"/>
      <c r="CF44" s="204"/>
      <c r="CG44" s="203"/>
      <c r="CH44" s="134"/>
      <c r="CI44" s="135"/>
    </row>
    <row r="45" spans="1:87" s="133" customFormat="1" ht="11.6">
      <c r="A45" s="236" t="s">
        <v>154</v>
      </c>
      <c r="B45" s="204"/>
      <c r="C45" s="204"/>
      <c r="D45" s="204"/>
      <c r="E45" s="205"/>
      <c r="F45" s="204"/>
      <c r="G45" s="204"/>
      <c r="H45" s="236"/>
      <c r="I45" s="204"/>
      <c r="J45" s="204"/>
      <c r="K45" s="204">
        <v>0</v>
      </c>
      <c r="L45" s="205"/>
      <c r="M45" s="204"/>
      <c r="N45" s="204"/>
      <c r="O45" s="86"/>
      <c r="P45" s="204"/>
      <c r="Q45" s="204"/>
      <c r="R45" s="204">
        <v>0</v>
      </c>
      <c r="S45" s="205"/>
      <c r="T45" s="204"/>
      <c r="U45" s="204"/>
      <c r="V45" s="236"/>
      <c r="W45" s="204"/>
      <c r="X45" s="204"/>
      <c r="Y45" s="204"/>
      <c r="Z45" s="205"/>
      <c r="AA45" s="204"/>
      <c r="AB45" s="204"/>
      <c r="AC45" s="236"/>
      <c r="AD45" s="237"/>
      <c r="AE45" s="237"/>
      <c r="AF45" s="238"/>
      <c r="AG45" s="236"/>
      <c r="AH45" s="236"/>
      <c r="AI45" s="236"/>
      <c r="AJ45" s="236"/>
      <c r="AK45" s="204"/>
      <c r="AL45" s="204"/>
      <c r="AM45" s="204"/>
      <c r="AN45" s="205"/>
      <c r="AO45" s="204"/>
      <c r="AP45" s="204"/>
      <c r="AQ45" s="203"/>
      <c r="AR45" s="204"/>
      <c r="AS45" s="204"/>
      <c r="AT45" s="220"/>
      <c r="AU45" s="205"/>
      <c r="AV45" s="204"/>
      <c r="AW45" s="204"/>
      <c r="AX45" s="203"/>
      <c r="AY45" s="204"/>
      <c r="AZ45" s="204"/>
      <c r="BA45" s="204"/>
      <c r="BB45" s="205"/>
      <c r="BC45" s="204"/>
      <c r="BD45" s="204"/>
      <c r="BE45" s="203"/>
      <c r="BF45" s="204"/>
      <c r="BG45" s="204"/>
      <c r="BH45" s="204"/>
      <c r="BI45" s="205"/>
      <c r="BJ45" s="204"/>
      <c r="BK45" s="204"/>
      <c r="BL45" s="203"/>
      <c r="BM45" s="204"/>
      <c r="BN45" s="204"/>
      <c r="BO45" s="204"/>
      <c r="BP45" s="205"/>
      <c r="BQ45" s="204"/>
      <c r="BR45" s="204"/>
      <c r="BS45" s="203"/>
      <c r="BT45" s="204"/>
      <c r="BU45" s="204"/>
      <c r="BV45" s="204"/>
      <c r="BW45" s="205"/>
      <c r="BX45" s="204"/>
      <c r="BY45" s="204"/>
      <c r="BZ45" s="203"/>
      <c r="CA45" s="204"/>
      <c r="CB45" s="204"/>
      <c r="CC45" s="204"/>
      <c r="CD45" s="205"/>
      <c r="CE45" s="204"/>
      <c r="CF45" s="204"/>
      <c r="CG45" s="203"/>
      <c r="CH45" s="134"/>
      <c r="CI45" s="135"/>
    </row>
    <row r="46" spans="1:87" s="133" customFormat="1" ht="11.6">
      <c r="A46" s="236" t="s">
        <v>232</v>
      </c>
      <c r="B46" s="204">
        <v>40776</v>
      </c>
      <c r="C46" s="204"/>
      <c r="D46" s="235">
        <v>0.69</v>
      </c>
      <c r="E46" s="205"/>
      <c r="F46" s="204"/>
      <c r="G46" s="204"/>
      <c r="H46" s="236"/>
      <c r="I46" s="204">
        <v>40207</v>
      </c>
      <c r="J46" s="204"/>
      <c r="K46" s="235">
        <v>0.68</v>
      </c>
      <c r="L46" s="205"/>
      <c r="M46" s="204"/>
      <c r="N46" s="204"/>
      <c r="O46" s="86"/>
      <c r="P46" s="204">
        <v>40338</v>
      </c>
      <c r="Q46" s="204"/>
      <c r="R46" s="235">
        <v>0.68</v>
      </c>
      <c r="S46" s="205"/>
      <c r="T46" s="204"/>
      <c r="U46" s="204"/>
      <c r="V46" s="236"/>
      <c r="W46" s="204">
        <v>41034</v>
      </c>
      <c r="X46" s="204"/>
      <c r="Y46" s="235">
        <v>0.7</v>
      </c>
      <c r="Z46" s="205"/>
      <c r="AA46" s="204"/>
      <c r="AB46" s="204"/>
      <c r="AC46" s="236"/>
      <c r="AD46" s="237">
        <v>34643</v>
      </c>
      <c r="AE46" s="237"/>
      <c r="AF46" s="238">
        <v>0.59</v>
      </c>
      <c r="AG46" s="236"/>
      <c r="AH46" s="236"/>
      <c r="AI46" s="236"/>
      <c r="AJ46" s="236"/>
      <c r="AK46" s="204">
        <v>34726</v>
      </c>
      <c r="AL46" s="204"/>
      <c r="AM46" s="235">
        <v>0.59</v>
      </c>
      <c r="AN46" s="205"/>
      <c r="AO46" s="204"/>
      <c r="AP46" s="204"/>
      <c r="AQ46" s="203"/>
      <c r="AR46" s="204">
        <v>34698</v>
      </c>
      <c r="AS46" s="204"/>
      <c r="AT46" s="235">
        <v>0.59</v>
      </c>
      <c r="AU46" s="205"/>
      <c r="AV46" s="204"/>
      <c r="AW46" s="204"/>
      <c r="AX46" s="203"/>
      <c r="AY46" s="204">
        <v>33831</v>
      </c>
      <c r="AZ46" s="204"/>
      <c r="BA46" s="235">
        <v>0.57999999999999996</v>
      </c>
      <c r="BB46" s="205"/>
      <c r="BC46" s="204"/>
      <c r="BD46" s="204"/>
      <c r="BE46" s="203"/>
      <c r="BF46" s="204">
        <v>29331</v>
      </c>
      <c r="BG46" s="204"/>
      <c r="BH46" s="235">
        <v>0.5</v>
      </c>
      <c r="BI46" s="205"/>
      <c r="BJ46" s="204"/>
      <c r="BK46" s="204"/>
      <c r="BL46" s="203"/>
      <c r="BM46" s="204">
        <v>27779</v>
      </c>
      <c r="BN46" s="204"/>
      <c r="BO46" s="235">
        <v>0.48</v>
      </c>
      <c r="BP46" s="205"/>
      <c r="BQ46" s="204"/>
      <c r="BR46" s="204"/>
      <c r="BS46" s="203"/>
      <c r="BT46" s="204">
        <v>25676</v>
      </c>
      <c r="BU46" s="204"/>
      <c r="BV46" s="235">
        <v>0.44</v>
      </c>
      <c r="BW46" s="205"/>
      <c r="BX46" s="204"/>
      <c r="BY46" s="204"/>
      <c r="BZ46" s="203"/>
      <c r="CA46" s="204">
        <v>24228</v>
      </c>
      <c r="CB46" s="204"/>
      <c r="CC46" s="235">
        <v>0.42</v>
      </c>
      <c r="CD46" s="205"/>
      <c r="CE46" s="204"/>
      <c r="CF46" s="204"/>
      <c r="CG46" s="203"/>
      <c r="CH46" s="134"/>
      <c r="CI46" s="135"/>
    </row>
    <row r="47" spans="1:87" s="133" customFormat="1" ht="11.6">
      <c r="A47" s="236" t="s">
        <v>175</v>
      </c>
      <c r="B47" s="204">
        <v>5422</v>
      </c>
      <c r="C47" s="204"/>
      <c r="D47" s="235">
        <v>0.09</v>
      </c>
      <c r="E47" s="205"/>
      <c r="F47" s="204"/>
      <c r="G47" s="204"/>
      <c r="H47" s="236"/>
      <c r="I47" s="204">
        <v>3877</v>
      </c>
      <c r="J47" s="204"/>
      <c r="K47" s="235">
        <v>7.0000000000000007E-2</v>
      </c>
      <c r="L47" s="205"/>
      <c r="M47" s="204"/>
      <c r="N47" s="204"/>
      <c r="O47" s="86"/>
      <c r="P47" s="204">
        <v>3174</v>
      </c>
      <c r="Q47" s="204"/>
      <c r="R47" s="235">
        <v>0.05</v>
      </c>
      <c r="S47" s="205"/>
      <c r="T47" s="204"/>
      <c r="U47" s="204"/>
      <c r="V47" s="236"/>
      <c r="W47" s="204">
        <v>3102</v>
      </c>
      <c r="X47" s="204"/>
      <c r="Y47" s="235">
        <v>0.05</v>
      </c>
      <c r="Z47" s="205"/>
      <c r="AA47" s="204"/>
      <c r="AB47" s="204"/>
      <c r="AC47" s="236"/>
      <c r="AD47" s="237">
        <v>4691</v>
      </c>
      <c r="AE47" s="237"/>
      <c r="AF47" s="238">
        <v>0.08</v>
      </c>
      <c r="AG47" s="236"/>
      <c r="AH47" s="236"/>
      <c r="AI47" s="236"/>
      <c r="AJ47" s="236"/>
      <c r="AK47" s="204">
        <v>5165</v>
      </c>
      <c r="AL47" s="204"/>
      <c r="AM47" s="235">
        <v>0.09</v>
      </c>
      <c r="AN47" s="205"/>
      <c r="AO47" s="204"/>
      <c r="AP47" s="204"/>
      <c r="AQ47" s="203"/>
      <c r="AR47" s="204">
        <v>3397</v>
      </c>
      <c r="AS47" s="204"/>
      <c r="AT47" s="235">
        <v>0.06</v>
      </c>
      <c r="AU47" s="205"/>
      <c r="AV47" s="204"/>
      <c r="AW47" s="204"/>
      <c r="AX47" s="203"/>
      <c r="AY47" s="204">
        <v>4843</v>
      </c>
      <c r="AZ47" s="204"/>
      <c r="BA47" s="235">
        <v>0.08</v>
      </c>
      <c r="BB47" s="205"/>
      <c r="BC47" s="204"/>
      <c r="BD47" s="204"/>
      <c r="BE47" s="203"/>
      <c r="BF47" s="204">
        <v>2877</v>
      </c>
      <c r="BG47" s="204"/>
      <c r="BH47" s="235">
        <v>0.05</v>
      </c>
      <c r="BI47" s="205"/>
      <c r="BJ47" s="204"/>
      <c r="BK47" s="204"/>
      <c r="BL47" s="203"/>
      <c r="BM47" s="204">
        <v>3095</v>
      </c>
      <c r="BN47" s="204"/>
      <c r="BO47" s="235">
        <v>0.05</v>
      </c>
      <c r="BP47" s="205"/>
      <c r="BQ47" s="204"/>
      <c r="BR47" s="204"/>
      <c r="BS47" s="203"/>
      <c r="BT47" s="204">
        <v>2737</v>
      </c>
      <c r="BU47" s="204"/>
      <c r="BV47" s="235">
        <v>0.05</v>
      </c>
      <c r="BW47" s="205"/>
      <c r="BX47" s="204"/>
      <c r="BY47" s="204"/>
      <c r="BZ47" s="203"/>
      <c r="CA47" s="204">
        <v>2600</v>
      </c>
      <c r="CB47" s="204"/>
      <c r="CC47" s="235">
        <v>0.04</v>
      </c>
      <c r="CD47" s="205"/>
      <c r="CE47" s="204"/>
      <c r="CF47" s="204"/>
      <c r="CG47" s="203"/>
      <c r="CH47" s="134"/>
      <c r="CI47" s="135"/>
    </row>
    <row r="48" spans="1:87" s="133" customFormat="1" ht="11.6">
      <c r="A48" s="236" t="s">
        <v>39</v>
      </c>
      <c r="B48" s="204">
        <v>6767</v>
      </c>
      <c r="C48" s="204"/>
      <c r="D48" s="235">
        <v>0.11</v>
      </c>
      <c r="E48" s="205"/>
      <c r="F48" s="204"/>
      <c r="G48" s="204"/>
      <c r="H48" s="236"/>
      <c r="I48" s="204">
        <v>5444</v>
      </c>
      <c r="J48" s="204"/>
      <c r="K48" s="235">
        <v>0.09</v>
      </c>
      <c r="L48" s="205"/>
      <c r="M48" s="204"/>
      <c r="N48" s="204"/>
      <c r="O48" s="86"/>
      <c r="P48" s="204">
        <v>2269</v>
      </c>
      <c r="Q48" s="204"/>
      <c r="R48" s="235">
        <v>0.04</v>
      </c>
      <c r="S48" s="205"/>
      <c r="T48" s="204"/>
      <c r="U48" s="204"/>
      <c r="V48" s="236"/>
      <c r="W48" s="204">
        <v>9554</v>
      </c>
      <c r="X48" s="204"/>
      <c r="Y48" s="235">
        <v>0.16</v>
      </c>
      <c r="Z48" s="205"/>
      <c r="AA48" s="204"/>
      <c r="AB48" s="204"/>
      <c r="AC48" s="236"/>
      <c r="AD48" s="237">
        <v>5747</v>
      </c>
      <c r="AE48" s="237"/>
      <c r="AF48" s="238">
        <v>0.1</v>
      </c>
      <c r="AG48" s="236"/>
      <c r="AH48" s="236"/>
      <c r="AI48" s="236"/>
      <c r="AJ48" s="236"/>
      <c r="AK48" s="204">
        <v>6450</v>
      </c>
      <c r="AL48" s="204"/>
      <c r="AM48" s="235">
        <v>0.11</v>
      </c>
      <c r="AN48" s="205"/>
      <c r="AO48" s="204"/>
      <c r="AP48" s="204"/>
      <c r="AQ48" s="203"/>
      <c r="AR48" s="204">
        <v>5221</v>
      </c>
      <c r="AS48" s="204"/>
      <c r="AT48" s="235">
        <v>0.09</v>
      </c>
      <c r="AU48" s="205"/>
      <c r="AV48" s="204"/>
      <c r="AW48" s="204"/>
      <c r="AX48" s="203"/>
      <c r="AY48" s="204">
        <v>7105</v>
      </c>
      <c r="AZ48" s="204"/>
      <c r="BA48" s="235">
        <v>0.12</v>
      </c>
      <c r="BB48" s="205"/>
      <c r="BC48" s="204"/>
      <c r="BD48" s="204"/>
      <c r="BE48" s="203"/>
      <c r="BF48" s="204">
        <v>4483</v>
      </c>
      <c r="BG48" s="204"/>
      <c r="BH48" s="235">
        <v>0.08</v>
      </c>
      <c r="BI48" s="205"/>
      <c r="BJ48" s="204"/>
      <c r="BK48" s="204"/>
      <c r="BL48" s="203"/>
      <c r="BM48" s="204">
        <v>4437</v>
      </c>
      <c r="BN48" s="204"/>
      <c r="BO48" s="235">
        <v>0.08</v>
      </c>
      <c r="BP48" s="205"/>
      <c r="BQ48" s="204"/>
      <c r="BR48" s="204"/>
      <c r="BS48" s="203"/>
      <c r="BT48" s="204">
        <v>3461</v>
      </c>
      <c r="BU48" s="204"/>
      <c r="BV48" s="235">
        <v>0.06</v>
      </c>
      <c r="BW48" s="205"/>
      <c r="BX48" s="204"/>
      <c r="BY48" s="204"/>
      <c r="BZ48" s="203"/>
      <c r="CA48" s="204">
        <v>3195</v>
      </c>
      <c r="CB48" s="204"/>
      <c r="CC48" s="235">
        <v>0.06</v>
      </c>
      <c r="CD48" s="205"/>
      <c r="CE48" s="204"/>
      <c r="CF48" s="204"/>
      <c r="CG48" s="203"/>
      <c r="CH48" s="134"/>
      <c r="CI48" s="135"/>
    </row>
    <row r="49" spans="1:87" s="133" customFormat="1" ht="11.6">
      <c r="A49" s="236" t="s">
        <v>233</v>
      </c>
      <c r="B49" s="204">
        <v>4180</v>
      </c>
      <c r="C49" s="204"/>
      <c r="D49" s="235">
        <v>7.0000000000000007E-2</v>
      </c>
      <c r="E49" s="205"/>
      <c r="F49" s="204"/>
      <c r="G49" s="204"/>
      <c r="H49" s="236"/>
      <c r="I49" s="204">
        <v>-237</v>
      </c>
      <c r="J49" s="204"/>
      <c r="K49" s="235">
        <v>0</v>
      </c>
      <c r="L49" s="205"/>
      <c r="M49" s="204"/>
      <c r="N49" s="204"/>
      <c r="O49" s="86"/>
      <c r="P49" s="204">
        <v>-1541</v>
      </c>
      <c r="Q49" s="204"/>
      <c r="R49" s="235">
        <v>-0.03</v>
      </c>
      <c r="S49" s="205"/>
      <c r="T49" s="204"/>
      <c r="U49" s="204"/>
      <c r="V49" s="236"/>
      <c r="W49" s="204">
        <v>71</v>
      </c>
      <c r="X49" s="204"/>
      <c r="Y49" s="235">
        <v>0</v>
      </c>
      <c r="Z49" s="205"/>
      <c r="AA49" s="204"/>
      <c r="AB49" s="204"/>
      <c r="AC49" s="236"/>
      <c r="AD49" s="237">
        <v>6596</v>
      </c>
      <c r="AE49" s="237"/>
      <c r="AF49" s="238">
        <v>0.11</v>
      </c>
      <c r="AG49" s="236"/>
      <c r="AH49" s="236"/>
      <c r="AI49" s="236"/>
      <c r="AJ49" s="236"/>
      <c r="AK49" s="204">
        <v>1804</v>
      </c>
      <c r="AL49" s="204"/>
      <c r="AM49" s="235">
        <v>0.03</v>
      </c>
      <c r="AN49" s="205"/>
      <c r="AO49" s="204"/>
      <c r="AP49" s="204"/>
      <c r="AQ49" s="203"/>
      <c r="AR49" s="204">
        <v>-2637</v>
      </c>
      <c r="AS49" s="204"/>
      <c r="AT49" s="235">
        <v>-0.04</v>
      </c>
      <c r="AU49" s="205"/>
      <c r="AV49" s="204"/>
      <c r="AW49" s="204"/>
      <c r="AX49" s="203"/>
      <c r="AY49" s="204">
        <v>-9312</v>
      </c>
      <c r="AZ49" s="204"/>
      <c r="BA49" s="235">
        <v>-0.16</v>
      </c>
      <c r="BB49" s="205"/>
      <c r="BC49" s="204"/>
      <c r="BD49" s="204"/>
      <c r="BE49" s="203"/>
      <c r="BF49" s="204">
        <v>5359</v>
      </c>
      <c r="BG49" s="204"/>
      <c r="BH49" s="235">
        <v>0.09</v>
      </c>
      <c r="BI49" s="205"/>
      <c r="BJ49" s="204"/>
      <c r="BK49" s="204"/>
      <c r="BL49" s="203"/>
      <c r="BM49" s="204">
        <v>-3078</v>
      </c>
      <c r="BN49" s="204"/>
      <c r="BO49" s="235">
        <v>-0.05</v>
      </c>
      <c r="BP49" s="205"/>
      <c r="BQ49" s="204"/>
      <c r="BR49" s="204"/>
      <c r="BS49" s="203"/>
      <c r="BT49" s="204">
        <v>6321</v>
      </c>
      <c r="BU49" s="204"/>
      <c r="BV49" s="235">
        <v>0.11</v>
      </c>
      <c r="BW49" s="205"/>
      <c r="BX49" s="204"/>
      <c r="BY49" s="204"/>
      <c r="BZ49" s="203"/>
      <c r="CA49" s="204">
        <v>-2583</v>
      </c>
      <c r="CB49" s="204"/>
      <c r="CC49" s="235">
        <v>-0.04</v>
      </c>
      <c r="CD49" s="205"/>
      <c r="CE49" s="204"/>
      <c r="CF49" s="204"/>
      <c r="CG49" s="203"/>
      <c r="CH49" s="134"/>
      <c r="CI49" s="135"/>
    </row>
    <row r="50" spans="1:87" s="133" customFormat="1" ht="11.6">
      <c r="A50" s="236" t="s">
        <v>214</v>
      </c>
      <c r="B50" s="204">
        <v>-869</v>
      </c>
      <c r="C50" s="204"/>
      <c r="D50" s="235">
        <v>-0.01</v>
      </c>
      <c r="E50" s="205"/>
      <c r="F50" s="204"/>
      <c r="G50" s="204"/>
      <c r="H50" s="236"/>
      <c r="I50" s="204">
        <v>11187</v>
      </c>
      <c r="J50" s="204"/>
      <c r="K50" s="235">
        <v>0.19</v>
      </c>
      <c r="L50" s="205"/>
      <c r="M50" s="204"/>
      <c r="N50" s="204"/>
      <c r="O50" s="86"/>
      <c r="P50" s="204">
        <v>3153</v>
      </c>
      <c r="Q50" s="204"/>
      <c r="R50" s="235">
        <v>0.05</v>
      </c>
      <c r="S50" s="205"/>
      <c r="T50" s="204"/>
      <c r="U50" s="204"/>
      <c r="V50" s="236"/>
      <c r="W50" s="204">
        <v>16219</v>
      </c>
      <c r="X50" s="204"/>
      <c r="Y50" s="235">
        <v>0.28000000000000003</v>
      </c>
      <c r="Z50" s="205"/>
      <c r="AA50" s="204"/>
      <c r="AB50" s="204"/>
      <c r="AC50" s="236"/>
      <c r="AD50" s="237">
        <v>20713</v>
      </c>
      <c r="AE50" s="237"/>
      <c r="AF50" s="238">
        <v>0.35</v>
      </c>
      <c r="AG50" s="236"/>
      <c r="AH50" s="236"/>
      <c r="AI50" s="236"/>
      <c r="AJ50" s="236"/>
      <c r="AK50" s="204">
        <v>-14036</v>
      </c>
      <c r="AL50" s="204"/>
      <c r="AM50" s="235">
        <v>-0.24</v>
      </c>
      <c r="AN50" s="205"/>
      <c r="AO50" s="204"/>
      <c r="AP50" s="204"/>
      <c r="AQ50" s="203"/>
      <c r="AR50" s="204">
        <v>6819</v>
      </c>
      <c r="AS50" s="204"/>
      <c r="AT50" s="235">
        <v>0.12</v>
      </c>
      <c r="AU50" s="205"/>
      <c r="AV50" s="204"/>
      <c r="AW50" s="204"/>
      <c r="AX50" s="203"/>
      <c r="AY50" s="204">
        <v>-1325</v>
      </c>
      <c r="AZ50" s="204"/>
      <c r="BA50" s="235">
        <v>-0.02</v>
      </c>
      <c r="BB50" s="205"/>
      <c r="BC50" s="204"/>
      <c r="BD50" s="204"/>
      <c r="BE50" s="203"/>
      <c r="BF50" s="204">
        <v>1056</v>
      </c>
      <c r="BG50" s="204"/>
      <c r="BH50" s="235">
        <v>0.02</v>
      </c>
      <c r="BI50" s="205"/>
      <c r="BJ50" s="204"/>
      <c r="BK50" s="204"/>
      <c r="BL50" s="203"/>
      <c r="BM50" s="204">
        <v>-5995</v>
      </c>
      <c r="BN50" s="204"/>
      <c r="BO50" s="235">
        <v>-0.1</v>
      </c>
      <c r="BP50" s="205"/>
      <c r="BQ50" s="204"/>
      <c r="BR50" s="204"/>
      <c r="BS50" s="203"/>
      <c r="BT50" s="204">
        <v>7014</v>
      </c>
      <c r="BU50" s="204"/>
      <c r="BV50" s="235">
        <v>0.12</v>
      </c>
      <c r="BW50" s="205"/>
      <c r="BX50" s="204"/>
      <c r="BY50" s="204"/>
      <c r="BZ50" s="203"/>
      <c r="CA50" s="204">
        <v>10856</v>
      </c>
      <c r="CB50" s="204"/>
      <c r="CC50" s="235">
        <v>0.19</v>
      </c>
      <c r="CD50" s="205"/>
      <c r="CE50" s="204"/>
      <c r="CF50" s="204"/>
      <c r="CG50" s="203"/>
      <c r="CH50" s="134"/>
      <c r="CI50" s="135"/>
    </row>
    <row r="51" spans="1:87" s="149" customFormat="1" ht="11.6">
      <c r="A51" s="236" t="s">
        <v>213</v>
      </c>
      <c r="B51" s="204">
        <v>-13783</v>
      </c>
      <c r="C51" s="204"/>
      <c r="D51" s="235">
        <v>-0.23</v>
      </c>
      <c r="E51" s="205"/>
      <c r="F51" s="235"/>
      <c r="G51" s="235"/>
      <c r="H51" s="236"/>
      <c r="I51" s="204">
        <v>-12080</v>
      </c>
      <c r="J51" s="204"/>
      <c r="K51" s="235">
        <v>-0.21</v>
      </c>
      <c r="L51" s="205"/>
      <c r="M51" s="235"/>
      <c r="N51" s="235"/>
      <c r="O51" s="86"/>
      <c r="P51" s="204">
        <v>-15190</v>
      </c>
      <c r="Q51" s="204"/>
      <c r="R51" s="235">
        <v>-0.25</v>
      </c>
      <c r="S51" s="205"/>
      <c r="T51" s="235"/>
      <c r="U51" s="235"/>
      <c r="V51" s="236"/>
      <c r="W51" s="204">
        <v>-12517</v>
      </c>
      <c r="X51" s="204"/>
      <c r="Y51" s="235">
        <v>-0.21</v>
      </c>
      <c r="Z51" s="205"/>
      <c r="AA51" s="235"/>
      <c r="AB51" s="235"/>
      <c r="AC51" s="236"/>
      <c r="AD51" s="237">
        <v>-11251</v>
      </c>
      <c r="AE51" s="237"/>
      <c r="AF51" s="238">
        <v>-0.2</v>
      </c>
      <c r="AG51" s="236"/>
      <c r="AH51" s="236"/>
      <c r="AI51" s="236"/>
      <c r="AJ51" s="236"/>
      <c r="AK51" s="204">
        <v>-9644</v>
      </c>
      <c r="AL51" s="204"/>
      <c r="AM51" s="235">
        <v>-0.16</v>
      </c>
      <c r="AN51" s="205"/>
      <c r="AO51" s="235"/>
      <c r="AP51" s="235"/>
      <c r="AQ51" s="203"/>
      <c r="AR51" s="204">
        <v>-13292</v>
      </c>
      <c r="AS51" s="204"/>
      <c r="AT51" s="235">
        <v>-0.24000000000000002</v>
      </c>
      <c r="AU51" s="205"/>
      <c r="AV51" s="235"/>
      <c r="AW51" s="235"/>
      <c r="AX51" s="203"/>
      <c r="AY51" s="204">
        <v>-9818</v>
      </c>
      <c r="AZ51" s="204"/>
      <c r="BA51" s="235">
        <v>-0.17</v>
      </c>
      <c r="BB51" s="205"/>
      <c r="BC51" s="235"/>
      <c r="BD51" s="235"/>
      <c r="BE51" s="203"/>
      <c r="BF51" s="204">
        <v>-10038</v>
      </c>
      <c r="BG51" s="204"/>
      <c r="BH51" s="235">
        <v>-0.18000000000000002</v>
      </c>
      <c r="BI51" s="205"/>
      <c r="BJ51" s="235"/>
      <c r="BK51" s="235"/>
      <c r="BL51" s="203"/>
      <c r="BM51" s="204">
        <v>-8690</v>
      </c>
      <c r="BN51" s="204"/>
      <c r="BO51" s="235">
        <v>-0.16</v>
      </c>
      <c r="BP51" s="205"/>
      <c r="BQ51" s="235"/>
      <c r="BR51" s="235"/>
      <c r="BS51" s="203"/>
      <c r="BT51" s="204">
        <v>-11525</v>
      </c>
      <c r="BU51" s="204"/>
      <c r="BV51" s="235">
        <v>-0.2</v>
      </c>
      <c r="BW51" s="205"/>
      <c r="BX51" s="235"/>
      <c r="BY51" s="235"/>
      <c r="BZ51" s="203"/>
      <c r="CA51" s="204">
        <v>-8395</v>
      </c>
      <c r="CB51" s="204"/>
      <c r="CC51" s="235">
        <v>-0.15000000000000002</v>
      </c>
      <c r="CD51" s="205"/>
      <c r="CE51" s="235"/>
      <c r="CF51" s="235"/>
      <c r="CG51" s="203"/>
      <c r="CH51" s="134"/>
      <c r="CI51" s="135"/>
    </row>
    <row r="52" spans="1:87" s="133" customFormat="1" ht="12" thickBot="1">
      <c r="A52" s="236" t="s">
        <v>216</v>
      </c>
      <c r="B52" s="239">
        <f>B44-B46-B47-B48-B49-B50-B51</f>
        <v>42172</v>
      </c>
      <c r="C52" s="239"/>
      <c r="D52" s="240">
        <f>D44-D46-D47-D48-D49-D50-D51</f>
        <v>0.71000000000000008</v>
      </c>
      <c r="E52" s="205"/>
      <c r="F52" s="204"/>
      <c r="G52" s="204"/>
      <c r="H52" s="236"/>
      <c r="I52" s="239">
        <f>I44-I46-I47-I48-I49-I50-I51</f>
        <v>25811</v>
      </c>
      <c r="J52" s="239"/>
      <c r="K52" s="240">
        <f>K44-K46-K47-K48-K49-K50-K51</f>
        <v>0.44000000000000006</v>
      </c>
      <c r="L52" s="205"/>
      <c r="M52" s="204"/>
      <c r="N52" s="204"/>
      <c r="O52" s="86"/>
      <c r="P52" s="239">
        <f>P44-P46-P47-P48-P49-P50-P51</f>
        <v>61108</v>
      </c>
      <c r="Q52" s="239"/>
      <c r="R52" s="240">
        <f>R44-R46-R47-R48-R49-R50-R51</f>
        <v>1.04</v>
      </c>
      <c r="S52" s="205"/>
      <c r="T52" s="204"/>
      <c r="U52" s="204"/>
      <c r="V52" s="236"/>
      <c r="W52" s="241">
        <f>W44-W46-W47-W48-W49-W50-W51</f>
        <v>19429</v>
      </c>
      <c r="X52" s="241"/>
      <c r="Y52" s="242">
        <f>Y44-Y46-Y47-Y48-Y49-Y50-Y51</f>
        <v>0.32999999999999996</v>
      </c>
      <c r="Z52" s="205"/>
      <c r="AA52" s="204"/>
      <c r="AB52" s="204"/>
      <c r="AC52" s="236"/>
      <c r="AD52" s="241">
        <v>7971</v>
      </c>
      <c r="AE52" s="241"/>
      <c r="AF52" s="242">
        <f>AF44-SUM(AF46:AF51)</f>
        <v>0.1399999999999999</v>
      </c>
      <c r="AG52" s="236"/>
      <c r="AH52" s="236"/>
      <c r="AI52" s="236"/>
      <c r="AJ52" s="236"/>
      <c r="AK52" s="216">
        <v>34774</v>
      </c>
      <c r="AL52" s="216"/>
      <c r="AM52" s="243">
        <v>0.59000000000000008</v>
      </c>
      <c r="AN52" s="205"/>
      <c r="AO52" s="204"/>
      <c r="AP52" s="204"/>
      <c r="AQ52" s="203"/>
      <c r="AR52" s="216">
        <v>47443</v>
      </c>
      <c r="AS52" s="216"/>
      <c r="AT52" s="244">
        <v>0.81</v>
      </c>
      <c r="AU52" s="205"/>
      <c r="AV52" s="204"/>
      <c r="AW52" s="204"/>
      <c r="AX52" s="203"/>
      <c r="AY52" s="216">
        <v>34986</v>
      </c>
      <c r="AZ52" s="216"/>
      <c r="BA52" s="244">
        <v>0.6000000000000002</v>
      </c>
      <c r="BB52" s="205"/>
      <c r="BC52" s="204"/>
      <c r="BD52" s="204"/>
      <c r="BE52" s="203"/>
      <c r="BF52" s="216">
        <v>28592</v>
      </c>
      <c r="BG52" s="216"/>
      <c r="BH52" s="244">
        <v>0.4900000000000001</v>
      </c>
      <c r="BI52" s="205"/>
      <c r="BJ52" s="204"/>
      <c r="BK52" s="204"/>
      <c r="BL52" s="203"/>
      <c r="BM52" s="216">
        <v>35830</v>
      </c>
      <c r="BN52" s="216"/>
      <c r="BO52" s="244">
        <v>0.6100000000000001</v>
      </c>
      <c r="BP52" s="205"/>
      <c r="BQ52" s="204"/>
      <c r="BR52" s="204"/>
      <c r="BS52" s="203"/>
      <c r="BT52" s="216">
        <v>37110</v>
      </c>
      <c r="BU52" s="216"/>
      <c r="BV52" s="244">
        <v>0.6399999999999999</v>
      </c>
      <c r="BW52" s="205"/>
      <c r="BX52" s="204"/>
      <c r="BY52" s="204"/>
      <c r="BZ52" s="203"/>
      <c r="CA52" s="216">
        <v>21671</v>
      </c>
      <c r="CB52" s="216"/>
      <c r="CC52" s="244">
        <v>0.37</v>
      </c>
      <c r="CD52" s="205"/>
      <c r="CE52" s="204"/>
      <c r="CF52" s="204"/>
      <c r="CG52" s="203"/>
      <c r="CH52" s="134"/>
      <c r="CI52" s="135"/>
    </row>
    <row r="53" spans="1:87" s="133" customFormat="1" ht="12" thickTop="1">
      <c r="B53" s="136"/>
      <c r="C53" s="136"/>
      <c r="D53" s="136"/>
      <c r="E53" s="137"/>
      <c r="F53" s="136"/>
      <c r="G53" s="136"/>
      <c r="I53" s="136"/>
      <c r="J53" s="136"/>
      <c r="K53" s="136"/>
      <c r="L53" s="137"/>
      <c r="M53" s="136"/>
      <c r="N53" s="136"/>
      <c r="P53" s="136"/>
      <c r="Q53" s="136"/>
      <c r="R53" s="136"/>
      <c r="S53" s="137"/>
      <c r="T53" s="136"/>
      <c r="U53" s="136"/>
      <c r="W53" s="136"/>
      <c r="X53" s="136"/>
      <c r="Y53" s="136"/>
      <c r="Z53" s="137"/>
      <c r="AA53" s="136"/>
      <c r="AB53" s="136"/>
      <c r="AK53" s="136"/>
      <c r="AL53" s="136"/>
      <c r="AM53" s="136"/>
      <c r="AN53" s="137"/>
      <c r="AO53" s="136"/>
      <c r="AP53" s="136"/>
      <c r="AQ53" s="134"/>
      <c r="AR53" s="136"/>
      <c r="AS53" s="136"/>
      <c r="AT53" s="136"/>
      <c r="AU53" s="137"/>
      <c r="AV53" s="136"/>
      <c r="AW53" s="136"/>
      <c r="AX53" s="134"/>
      <c r="AY53" s="136"/>
      <c r="AZ53" s="136"/>
      <c r="BA53" s="136"/>
      <c r="BB53" s="137"/>
      <c r="BC53" s="136"/>
      <c r="BD53" s="136"/>
      <c r="BE53" s="134"/>
      <c r="BF53" s="136"/>
      <c r="BG53" s="136"/>
      <c r="BH53" s="136"/>
      <c r="BI53" s="137"/>
      <c r="BJ53" s="136"/>
      <c r="BK53" s="136"/>
      <c r="BL53" s="134"/>
      <c r="BM53" s="136"/>
      <c r="BN53" s="136"/>
      <c r="BO53" s="136"/>
      <c r="BP53" s="137"/>
      <c r="BQ53" s="136"/>
      <c r="BR53" s="136"/>
      <c r="BS53" s="134"/>
      <c r="BT53" s="136"/>
      <c r="BU53" s="136"/>
      <c r="BV53" s="136"/>
      <c r="BW53" s="137"/>
      <c r="BX53" s="136"/>
      <c r="BY53" s="136"/>
      <c r="BZ53" s="134"/>
      <c r="CA53" s="136"/>
      <c r="CB53" s="136"/>
      <c r="CC53" s="136"/>
      <c r="CD53" s="137"/>
      <c r="CE53" s="136"/>
      <c r="CF53" s="136"/>
      <c r="CG53" s="134"/>
      <c r="CH53" s="134"/>
      <c r="CI53" s="135"/>
    </row>
    <row r="54" spans="1:87" s="133" customFormat="1" ht="11.6">
      <c r="B54" s="136"/>
      <c r="C54" s="136"/>
      <c r="D54" s="136"/>
      <c r="E54" s="137"/>
      <c r="F54" s="136"/>
      <c r="G54" s="136"/>
      <c r="I54" s="136"/>
      <c r="J54" s="136"/>
      <c r="K54" s="136"/>
      <c r="L54" s="137"/>
      <c r="M54" s="136"/>
      <c r="N54" s="136"/>
      <c r="P54" s="136"/>
      <c r="Q54" s="136"/>
      <c r="R54" s="136"/>
      <c r="S54" s="137"/>
      <c r="T54" s="136"/>
      <c r="U54" s="136"/>
      <c r="W54" s="136"/>
      <c r="X54" s="136"/>
      <c r="Y54" s="136"/>
      <c r="Z54" s="137"/>
      <c r="AA54" s="136"/>
      <c r="AB54" s="136"/>
      <c r="AK54" s="136"/>
      <c r="AL54" s="136"/>
      <c r="AM54" s="136"/>
      <c r="AN54" s="137"/>
      <c r="AO54" s="136"/>
      <c r="AP54" s="136"/>
      <c r="AQ54" s="134"/>
      <c r="AR54" s="136"/>
      <c r="AS54" s="136"/>
      <c r="AT54" s="136"/>
      <c r="AU54" s="137"/>
      <c r="AV54" s="136"/>
      <c r="AW54" s="136"/>
      <c r="AX54" s="134"/>
      <c r="AY54" s="136"/>
      <c r="AZ54" s="136"/>
      <c r="BA54" s="136"/>
      <c r="BB54" s="137"/>
      <c r="BC54" s="136"/>
      <c r="BD54" s="136"/>
      <c r="BE54" s="134"/>
      <c r="BF54" s="136"/>
      <c r="BG54" s="136"/>
      <c r="BH54" s="136"/>
      <c r="BI54" s="137"/>
      <c r="BJ54" s="136"/>
      <c r="BK54" s="136"/>
      <c r="BL54" s="134"/>
      <c r="BM54" s="136"/>
      <c r="BN54" s="136"/>
      <c r="BO54" s="136"/>
      <c r="BP54" s="137"/>
      <c r="BQ54" s="136"/>
      <c r="BR54" s="136"/>
      <c r="BS54" s="134"/>
      <c r="BT54" s="136"/>
      <c r="BU54" s="136"/>
      <c r="BV54" s="136"/>
      <c r="BW54" s="137"/>
      <c r="BX54" s="136"/>
      <c r="BY54" s="136"/>
      <c r="BZ54" s="134"/>
      <c r="CA54" s="136"/>
      <c r="CB54" s="136"/>
      <c r="CC54" s="136"/>
      <c r="CD54" s="137"/>
      <c r="CE54" s="136"/>
      <c r="CF54" s="136"/>
      <c r="CG54" s="134"/>
      <c r="CH54" s="134"/>
      <c r="CI54" s="135"/>
    </row>
    <row r="55" spans="1:87" s="133" customFormat="1" ht="11.6">
      <c r="B55" s="136"/>
      <c r="C55" s="136"/>
      <c r="D55" s="136"/>
      <c r="E55" s="137"/>
      <c r="F55" s="136"/>
      <c r="G55" s="136"/>
      <c r="I55" s="136"/>
      <c r="J55" s="136"/>
      <c r="K55" s="136"/>
      <c r="L55" s="137"/>
      <c r="M55" s="136"/>
      <c r="N55" s="136"/>
      <c r="P55" s="136"/>
      <c r="Q55" s="136"/>
      <c r="R55" s="136"/>
      <c r="S55" s="137"/>
      <c r="T55" s="136"/>
      <c r="U55" s="136"/>
      <c r="W55" s="136"/>
      <c r="X55" s="136"/>
      <c r="Y55" s="136"/>
      <c r="Z55" s="137"/>
      <c r="AA55" s="136"/>
      <c r="AB55" s="136"/>
      <c r="AK55" s="136"/>
      <c r="AL55" s="136"/>
      <c r="AM55" s="136"/>
      <c r="AN55" s="137"/>
      <c r="AO55" s="136"/>
      <c r="AP55" s="136"/>
      <c r="AQ55" s="134"/>
      <c r="AR55" s="136"/>
      <c r="AS55" s="136"/>
      <c r="AT55" s="136"/>
      <c r="AU55" s="137"/>
      <c r="AV55" s="136"/>
      <c r="AW55" s="136"/>
      <c r="AX55" s="134"/>
      <c r="AY55" s="136"/>
      <c r="AZ55" s="136"/>
      <c r="BA55" s="136"/>
      <c r="BB55" s="137"/>
      <c r="BC55" s="136"/>
      <c r="BD55" s="136"/>
      <c r="BE55" s="134"/>
      <c r="BF55" s="136"/>
      <c r="BG55" s="136"/>
      <c r="BH55" s="136"/>
      <c r="BI55" s="137"/>
      <c r="BJ55" s="136"/>
      <c r="BK55" s="136"/>
      <c r="BL55" s="134"/>
      <c r="BM55" s="136"/>
      <c r="BN55" s="136"/>
      <c r="BO55" s="136"/>
      <c r="BP55" s="137"/>
      <c r="BQ55" s="136"/>
      <c r="BR55" s="136"/>
      <c r="BS55" s="134"/>
      <c r="BT55" s="136"/>
      <c r="BU55" s="136"/>
      <c r="BV55" s="136"/>
      <c r="BW55" s="137"/>
      <c r="BX55" s="136"/>
      <c r="BY55" s="136"/>
      <c r="BZ55" s="134"/>
      <c r="CA55" s="136"/>
      <c r="CB55" s="136"/>
      <c r="CC55" s="136"/>
      <c r="CD55" s="137"/>
      <c r="CE55" s="136"/>
      <c r="CF55" s="136"/>
      <c r="CG55" s="134"/>
      <c r="CH55" s="134"/>
      <c r="CI55" s="135"/>
    </row>
    <row r="56" spans="1:87" s="133" customFormat="1" ht="11.6">
      <c r="B56" s="136"/>
      <c r="C56" s="136"/>
      <c r="D56" s="136"/>
      <c r="E56" s="137"/>
      <c r="F56" s="136"/>
      <c r="G56" s="136"/>
      <c r="I56" s="136"/>
      <c r="J56" s="136"/>
      <c r="K56" s="136"/>
      <c r="L56" s="137"/>
      <c r="M56" s="136"/>
      <c r="N56" s="136"/>
      <c r="P56" s="136"/>
      <c r="Q56" s="136"/>
      <c r="R56" s="136"/>
      <c r="S56" s="137"/>
      <c r="T56" s="136"/>
      <c r="U56" s="136"/>
      <c r="W56" s="136"/>
      <c r="X56" s="136"/>
      <c r="Y56" s="136"/>
      <c r="Z56" s="137"/>
      <c r="AA56" s="136"/>
      <c r="AB56" s="136"/>
      <c r="AK56" s="136"/>
      <c r="AL56" s="136"/>
      <c r="AM56" s="136"/>
      <c r="AN56" s="137"/>
      <c r="AO56" s="136"/>
      <c r="AP56" s="136"/>
      <c r="AQ56" s="134"/>
      <c r="AR56" s="136"/>
      <c r="AS56" s="136"/>
      <c r="AT56" s="136"/>
      <c r="AU56" s="137"/>
      <c r="AV56" s="136"/>
      <c r="AW56" s="136"/>
      <c r="AX56" s="134"/>
      <c r="AY56" s="136"/>
      <c r="AZ56" s="136"/>
      <c r="BA56" s="136"/>
      <c r="BB56" s="137"/>
      <c r="BC56" s="136"/>
      <c r="BD56" s="136"/>
      <c r="BE56" s="134"/>
      <c r="BF56" s="136"/>
      <c r="BG56" s="136"/>
      <c r="BH56" s="136"/>
      <c r="BI56" s="137"/>
      <c r="BJ56" s="136"/>
      <c r="BK56" s="136"/>
      <c r="BL56" s="134"/>
      <c r="BM56" s="136"/>
      <c r="BN56" s="136"/>
      <c r="BO56" s="136"/>
      <c r="BP56" s="137"/>
      <c r="BQ56" s="136"/>
      <c r="BR56" s="136"/>
      <c r="BS56" s="134"/>
      <c r="BT56" s="136"/>
      <c r="BU56" s="136"/>
      <c r="BV56" s="136"/>
      <c r="BW56" s="137"/>
      <c r="BX56" s="136"/>
      <c r="BY56" s="136"/>
      <c r="BZ56" s="134"/>
      <c r="CA56" s="136"/>
      <c r="CB56" s="136"/>
      <c r="CC56" s="136"/>
      <c r="CD56" s="137"/>
      <c r="CE56" s="136"/>
      <c r="CF56" s="136"/>
      <c r="CG56" s="134"/>
      <c r="CH56" s="134"/>
      <c r="CI56" s="135"/>
    </row>
    <row r="57" spans="1:87" s="133" customFormat="1" ht="11.6">
      <c r="B57" s="136"/>
      <c r="C57" s="136"/>
      <c r="D57" s="136"/>
      <c r="E57" s="137"/>
      <c r="F57" s="136"/>
      <c r="G57" s="136"/>
      <c r="I57" s="136"/>
      <c r="J57" s="136"/>
      <c r="K57" s="136"/>
      <c r="L57" s="137"/>
      <c r="M57" s="136"/>
      <c r="N57" s="136"/>
      <c r="P57" s="136"/>
      <c r="Q57" s="136"/>
      <c r="R57" s="136"/>
      <c r="S57" s="137"/>
      <c r="T57" s="136"/>
      <c r="U57" s="136"/>
      <c r="W57" s="136"/>
      <c r="X57" s="136"/>
      <c r="Y57" s="136"/>
      <c r="Z57" s="137"/>
      <c r="AA57" s="136"/>
      <c r="AB57" s="136"/>
      <c r="AK57" s="136"/>
      <c r="AL57" s="136"/>
      <c r="AM57" s="136"/>
      <c r="AN57" s="137"/>
      <c r="AO57" s="136"/>
      <c r="AP57" s="136"/>
      <c r="AQ57" s="134"/>
      <c r="AR57" s="136"/>
      <c r="AS57" s="136"/>
      <c r="AT57" s="136"/>
      <c r="AU57" s="137"/>
      <c r="AV57" s="136"/>
      <c r="AW57" s="136"/>
      <c r="AX57" s="134"/>
      <c r="AY57" s="136"/>
      <c r="AZ57" s="136"/>
      <c r="BA57" s="136"/>
      <c r="BB57" s="137"/>
      <c r="BC57" s="136"/>
      <c r="BD57" s="136"/>
      <c r="BE57" s="134"/>
      <c r="BF57" s="136"/>
      <c r="BG57" s="136"/>
      <c r="BH57" s="136"/>
      <c r="BI57" s="137"/>
      <c r="BJ57" s="136"/>
      <c r="BK57" s="136"/>
      <c r="BL57" s="134"/>
      <c r="BM57" s="136"/>
      <c r="BN57" s="136"/>
      <c r="BO57" s="136"/>
      <c r="BP57" s="137"/>
      <c r="BQ57" s="136"/>
      <c r="BR57" s="136"/>
      <c r="BS57" s="134"/>
      <c r="BT57" s="136"/>
      <c r="BU57" s="136"/>
      <c r="BV57" s="136"/>
      <c r="BW57" s="137"/>
      <c r="BX57" s="136"/>
      <c r="BY57" s="136"/>
      <c r="BZ57" s="134"/>
      <c r="CA57" s="136"/>
      <c r="CB57" s="136"/>
      <c r="CC57" s="136"/>
      <c r="CD57" s="137"/>
      <c r="CE57" s="136"/>
      <c r="CF57" s="136"/>
      <c r="CG57" s="134"/>
      <c r="CH57" s="134"/>
      <c r="CI57" s="135"/>
    </row>
    <row r="58" spans="1:87" s="133" customFormat="1" ht="11.6">
      <c r="A58" s="150" t="s">
        <v>179</v>
      </c>
      <c r="B58" s="136"/>
      <c r="C58" s="136"/>
      <c r="D58" s="136"/>
      <c r="E58" s="137"/>
      <c r="F58" s="136"/>
      <c r="G58" s="136"/>
      <c r="H58" s="150"/>
      <c r="I58" s="136"/>
      <c r="J58" s="136"/>
      <c r="K58" s="136"/>
      <c r="L58" s="137"/>
      <c r="M58" s="136"/>
      <c r="N58" s="136"/>
      <c r="O58" s="150"/>
      <c r="P58" s="136"/>
      <c r="Q58" s="136"/>
      <c r="R58" s="136"/>
      <c r="S58" s="137"/>
      <c r="T58" s="136"/>
      <c r="U58" s="136"/>
      <c r="V58" s="150"/>
      <c r="W58" s="136"/>
      <c r="X58" s="136"/>
      <c r="Y58" s="136"/>
      <c r="Z58" s="137"/>
      <c r="AA58" s="136"/>
      <c r="AB58" s="136"/>
      <c r="AC58" s="150"/>
      <c r="AD58" s="150"/>
      <c r="AE58" s="150"/>
      <c r="AF58" s="150"/>
      <c r="AG58" s="150"/>
      <c r="AH58" s="150"/>
      <c r="AI58" s="150"/>
      <c r="AJ58" s="150"/>
      <c r="AK58" s="136"/>
      <c r="AL58" s="136"/>
      <c r="AM58" s="136"/>
      <c r="AN58" s="137"/>
      <c r="AO58" s="136"/>
      <c r="AP58" s="136"/>
      <c r="AQ58" s="134"/>
      <c r="AR58" s="136"/>
      <c r="AS58" s="136"/>
      <c r="AT58" s="136"/>
      <c r="AU58" s="137"/>
      <c r="AV58" s="136"/>
      <c r="AW58" s="136"/>
      <c r="AX58" s="134"/>
      <c r="AY58" s="136"/>
      <c r="AZ58" s="136"/>
      <c r="BA58" s="136"/>
      <c r="BB58" s="137"/>
      <c r="BC58" s="136"/>
      <c r="BD58" s="136"/>
      <c r="BE58" s="134"/>
      <c r="BF58" s="136"/>
      <c r="BG58" s="136"/>
      <c r="BH58" s="136"/>
      <c r="BI58" s="137"/>
      <c r="BJ58" s="136"/>
      <c r="BK58" s="136"/>
      <c r="BL58" s="134"/>
      <c r="BM58" s="136"/>
      <c r="BN58" s="136"/>
      <c r="BO58" s="136"/>
      <c r="BP58" s="137"/>
      <c r="BQ58" s="136"/>
      <c r="BR58" s="136"/>
      <c r="BS58" s="134"/>
      <c r="BT58" s="136"/>
      <c r="BU58" s="136"/>
      <c r="BV58" s="136"/>
      <c r="BW58" s="137"/>
      <c r="BX58" s="136"/>
      <c r="BY58" s="136"/>
      <c r="BZ58" s="134"/>
      <c r="CA58" s="136"/>
      <c r="CB58" s="136"/>
      <c r="CC58" s="136"/>
      <c r="CD58" s="137"/>
      <c r="CE58" s="136"/>
      <c r="CF58" s="136"/>
      <c r="CG58" s="134"/>
      <c r="CH58" s="134"/>
      <c r="CI58" s="135"/>
    </row>
    <row r="59" spans="1:87" s="298" customFormat="1" ht="12">
      <c r="B59" s="136"/>
      <c r="C59" s="136"/>
      <c r="D59" s="136"/>
      <c r="E59" s="137"/>
      <c r="F59" s="136"/>
      <c r="G59" s="136"/>
      <c r="I59" s="136"/>
      <c r="J59" s="136"/>
      <c r="K59" s="136"/>
      <c r="L59" s="137"/>
      <c r="M59" s="136"/>
      <c r="N59" s="136"/>
      <c r="P59" s="136"/>
      <c r="Q59" s="136"/>
      <c r="R59" s="136"/>
      <c r="S59" s="137"/>
      <c r="T59" s="136"/>
      <c r="U59" s="136"/>
      <c r="W59" s="136"/>
      <c r="X59" s="136"/>
      <c r="Y59" s="136"/>
      <c r="Z59" s="137"/>
      <c r="AA59" s="136"/>
      <c r="AB59" s="136"/>
      <c r="AK59" s="136"/>
      <c r="AL59" s="136"/>
      <c r="AM59" s="136"/>
      <c r="AN59" s="137"/>
      <c r="AO59" s="136"/>
      <c r="AP59" s="136"/>
      <c r="AQ59" s="299"/>
      <c r="AR59" s="136"/>
      <c r="AS59" s="136"/>
      <c r="AT59" s="136"/>
      <c r="AU59" s="137"/>
      <c r="AV59" s="136"/>
      <c r="AW59" s="136"/>
      <c r="AX59" s="299"/>
      <c r="AY59" s="136"/>
      <c r="AZ59" s="136"/>
      <c r="BA59" s="136"/>
      <c r="BB59" s="137"/>
      <c r="BC59" s="136"/>
      <c r="BD59" s="136"/>
      <c r="BE59" s="299"/>
      <c r="BF59" s="136"/>
      <c r="BG59" s="136"/>
      <c r="BH59" s="136"/>
      <c r="BI59" s="137"/>
      <c r="BJ59" s="136"/>
      <c r="BK59" s="136"/>
      <c r="BL59" s="299"/>
      <c r="BM59" s="136"/>
      <c r="BN59" s="136"/>
      <c r="BO59" s="136"/>
      <c r="BP59" s="137"/>
      <c r="BQ59" s="136"/>
      <c r="BR59" s="136"/>
      <c r="BS59" s="299"/>
      <c r="BT59" s="136"/>
      <c r="BU59" s="136"/>
      <c r="BV59" s="136"/>
      <c r="BW59" s="137"/>
      <c r="BX59" s="136"/>
      <c r="BY59" s="136"/>
      <c r="BZ59" s="299"/>
      <c r="CA59" s="136"/>
      <c r="CB59" s="136"/>
      <c r="CC59" s="136"/>
      <c r="CD59" s="137"/>
      <c r="CE59" s="136"/>
      <c r="CF59" s="136"/>
      <c r="CG59" s="299"/>
      <c r="CH59" s="299"/>
      <c r="CI59" s="300"/>
    </row>
    <row r="60" spans="1:87" s="298" customFormat="1" ht="69.75" customHeight="1">
      <c r="A60" s="387" t="s">
        <v>253</v>
      </c>
      <c r="B60" s="387"/>
      <c r="C60" s="387"/>
      <c r="D60" s="387"/>
      <c r="E60" s="387"/>
      <c r="F60" s="387"/>
      <c r="G60" s="387"/>
      <c r="H60" s="387"/>
      <c r="I60" s="387"/>
      <c r="J60" s="387"/>
      <c r="K60" s="387"/>
      <c r="L60" s="387"/>
      <c r="M60" s="387"/>
      <c r="N60" s="387"/>
      <c r="P60" s="136"/>
      <c r="Q60" s="136"/>
      <c r="R60" s="136"/>
      <c r="S60" s="137"/>
      <c r="T60" s="136"/>
      <c r="U60" s="136"/>
      <c r="W60" s="136"/>
      <c r="X60" s="136"/>
      <c r="Y60" s="136"/>
      <c r="Z60" s="137"/>
      <c r="AA60" s="136"/>
      <c r="AB60" s="136"/>
      <c r="AK60" s="136"/>
      <c r="AL60" s="136"/>
      <c r="AM60" s="136"/>
      <c r="AN60" s="137"/>
      <c r="AO60" s="136"/>
      <c r="AP60" s="136"/>
      <c r="AQ60" s="299"/>
      <c r="AR60" s="136"/>
      <c r="AS60" s="136"/>
      <c r="AT60" s="136"/>
      <c r="AU60" s="137"/>
      <c r="AV60" s="136"/>
      <c r="AW60" s="136"/>
      <c r="AX60" s="299"/>
      <c r="AY60" s="136"/>
      <c r="AZ60" s="136"/>
      <c r="BA60" s="136"/>
      <c r="BB60" s="137"/>
      <c r="BC60" s="136"/>
      <c r="BD60" s="136"/>
      <c r="BE60" s="299"/>
      <c r="BF60" s="136"/>
      <c r="BG60" s="136"/>
      <c r="BH60" s="136"/>
      <c r="BI60" s="137"/>
      <c r="BJ60" s="136"/>
      <c r="BK60" s="136"/>
      <c r="BL60" s="299"/>
      <c r="BM60" s="136"/>
      <c r="BN60" s="136"/>
      <c r="BO60" s="136"/>
      <c r="BP60" s="137"/>
      <c r="BQ60" s="136"/>
      <c r="BR60" s="136"/>
      <c r="BS60" s="299"/>
      <c r="BT60" s="136"/>
      <c r="BU60" s="136"/>
      <c r="BV60" s="136"/>
      <c r="BW60" s="137"/>
      <c r="BX60" s="136"/>
      <c r="BY60" s="136"/>
      <c r="BZ60" s="299"/>
      <c r="CA60" s="136"/>
      <c r="CB60" s="136"/>
      <c r="CC60" s="136"/>
      <c r="CD60" s="137"/>
      <c r="CE60" s="136"/>
      <c r="CF60" s="136"/>
      <c r="CG60" s="299"/>
      <c r="CH60" s="299"/>
      <c r="CI60" s="300"/>
    </row>
    <row r="61" spans="1:87" s="298" customFormat="1" ht="57" customHeight="1">
      <c r="A61" s="387" t="s">
        <v>254</v>
      </c>
      <c r="B61" s="387"/>
      <c r="C61" s="387"/>
      <c r="D61" s="387"/>
      <c r="E61" s="387"/>
      <c r="F61" s="387"/>
      <c r="G61" s="387"/>
      <c r="H61" s="387"/>
      <c r="I61" s="387"/>
      <c r="J61" s="387"/>
      <c r="K61" s="387"/>
      <c r="L61" s="387"/>
      <c r="M61" s="387"/>
      <c r="N61" s="387"/>
      <c r="P61" s="136"/>
      <c r="Q61" s="136"/>
      <c r="R61" s="136"/>
      <c r="S61" s="137"/>
      <c r="T61" s="136"/>
      <c r="U61" s="136"/>
      <c r="W61" s="136"/>
      <c r="X61" s="136"/>
      <c r="Y61" s="136"/>
      <c r="Z61" s="137"/>
      <c r="AA61" s="136"/>
      <c r="AB61" s="136"/>
      <c r="AK61" s="136"/>
      <c r="AL61" s="136"/>
      <c r="AM61" s="136"/>
      <c r="AN61" s="137"/>
      <c r="AO61" s="136"/>
      <c r="AP61" s="136"/>
      <c r="AQ61" s="299"/>
      <c r="AR61" s="136"/>
      <c r="AS61" s="136"/>
      <c r="AT61" s="136"/>
      <c r="AU61" s="137"/>
      <c r="AV61" s="136"/>
      <c r="AW61" s="136"/>
      <c r="AX61" s="299"/>
      <c r="AY61" s="136"/>
      <c r="AZ61" s="136"/>
      <c r="BA61" s="136"/>
      <c r="BB61" s="137"/>
      <c r="BC61" s="136"/>
      <c r="BD61" s="136"/>
      <c r="BE61" s="299"/>
      <c r="BF61" s="136"/>
      <c r="BG61" s="136"/>
      <c r="BH61" s="136"/>
      <c r="BI61" s="137"/>
      <c r="BJ61" s="136"/>
      <c r="BK61" s="136"/>
      <c r="BL61" s="299"/>
      <c r="BM61" s="136"/>
      <c r="BN61" s="136"/>
      <c r="BO61" s="136"/>
      <c r="BP61" s="137"/>
      <c r="BQ61" s="136"/>
      <c r="BR61" s="136"/>
      <c r="BS61" s="299"/>
      <c r="BT61" s="136"/>
      <c r="BU61" s="136"/>
      <c r="BV61" s="136"/>
      <c r="BW61" s="137"/>
      <c r="BX61" s="136"/>
      <c r="BY61" s="136"/>
      <c r="BZ61" s="299"/>
      <c r="CA61" s="136"/>
      <c r="CB61" s="136"/>
      <c r="CC61" s="136"/>
      <c r="CD61" s="137"/>
      <c r="CE61" s="136"/>
      <c r="CF61" s="136"/>
      <c r="CG61" s="299"/>
      <c r="CH61" s="299"/>
      <c r="CI61" s="300"/>
    </row>
    <row r="62" spans="1:87" s="298" customFormat="1" ht="69" customHeight="1">
      <c r="A62" s="387" t="s">
        <v>255</v>
      </c>
      <c r="B62" s="387"/>
      <c r="C62" s="387"/>
      <c r="D62" s="387"/>
      <c r="E62" s="387"/>
      <c r="F62" s="387"/>
      <c r="G62" s="387"/>
      <c r="H62" s="387"/>
      <c r="I62" s="387"/>
      <c r="J62" s="387"/>
      <c r="K62" s="387"/>
      <c r="L62" s="387"/>
      <c r="M62" s="387"/>
      <c r="N62" s="387"/>
      <c r="P62" s="136"/>
      <c r="Q62" s="136"/>
      <c r="R62" s="136"/>
      <c r="S62" s="137"/>
      <c r="T62" s="136"/>
      <c r="U62" s="136"/>
      <c r="W62" s="136"/>
      <c r="X62" s="136"/>
      <c r="Y62" s="136"/>
      <c r="Z62" s="137"/>
      <c r="AA62" s="136"/>
      <c r="AB62" s="136"/>
      <c r="AK62" s="136"/>
      <c r="AL62" s="136"/>
      <c r="AM62" s="136"/>
      <c r="AN62" s="137"/>
      <c r="AO62" s="136"/>
      <c r="AP62" s="136"/>
      <c r="AQ62" s="299"/>
      <c r="AR62" s="136"/>
      <c r="AS62" s="136"/>
      <c r="AT62" s="136"/>
      <c r="AU62" s="137"/>
      <c r="AV62" s="136"/>
      <c r="AW62" s="136"/>
      <c r="AX62" s="299"/>
      <c r="AY62" s="136"/>
      <c r="AZ62" s="136"/>
      <c r="BA62" s="136"/>
      <c r="BB62" s="137"/>
      <c r="BC62" s="136"/>
      <c r="BD62" s="136"/>
      <c r="BE62" s="299"/>
      <c r="BF62" s="136"/>
      <c r="BG62" s="136"/>
      <c r="BH62" s="136"/>
      <c r="BI62" s="137"/>
      <c r="BJ62" s="136"/>
      <c r="BK62" s="136"/>
      <c r="BL62" s="299"/>
      <c r="BM62" s="136"/>
      <c r="BN62" s="136"/>
      <c r="BO62" s="136"/>
      <c r="BP62" s="137"/>
      <c r="BQ62" s="136"/>
      <c r="BR62" s="136"/>
      <c r="BS62" s="299"/>
      <c r="BT62" s="136"/>
      <c r="BU62" s="136"/>
      <c r="BV62" s="136"/>
      <c r="BW62" s="137"/>
      <c r="BX62" s="136"/>
      <c r="BY62" s="136"/>
      <c r="BZ62" s="299"/>
      <c r="CA62" s="136"/>
      <c r="CB62" s="136"/>
      <c r="CC62" s="136"/>
      <c r="CD62" s="137"/>
      <c r="CE62" s="136"/>
      <c r="CF62" s="136"/>
      <c r="CG62" s="299"/>
      <c r="CH62" s="299"/>
      <c r="CI62" s="300"/>
    </row>
    <row r="63" spans="1:87" s="298" customFormat="1" ht="80.25" customHeight="1">
      <c r="A63" s="387" t="s">
        <v>256</v>
      </c>
      <c r="B63" s="387"/>
      <c r="C63" s="387"/>
      <c r="D63" s="387"/>
      <c r="E63" s="387"/>
      <c r="F63" s="387"/>
      <c r="G63" s="387"/>
      <c r="H63" s="387"/>
      <c r="I63" s="387"/>
      <c r="J63" s="387"/>
      <c r="K63" s="387"/>
      <c r="L63" s="387"/>
      <c r="M63" s="387"/>
      <c r="N63" s="387"/>
      <c r="P63" s="136"/>
      <c r="Q63" s="136"/>
      <c r="R63" s="136"/>
      <c r="S63" s="137"/>
      <c r="T63" s="136"/>
      <c r="U63" s="136"/>
      <c r="W63" s="136"/>
      <c r="X63" s="136"/>
      <c r="Y63" s="136"/>
      <c r="Z63" s="137"/>
      <c r="AA63" s="136"/>
      <c r="AB63" s="136"/>
      <c r="AK63" s="136"/>
      <c r="AL63" s="136"/>
      <c r="AM63" s="136"/>
      <c r="AN63" s="137"/>
      <c r="AO63" s="136"/>
      <c r="AP63" s="136"/>
      <c r="AQ63" s="299"/>
      <c r="AR63" s="136"/>
      <c r="AS63" s="136"/>
      <c r="AT63" s="136"/>
      <c r="AU63" s="137"/>
      <c r="AV63" s="136"/>
      <c r="AW63" s="136"/>
      <c r="AX63" s="299"/>
      <c r="AY63" s="136"/>
      <c r="AZ63" s="136"/>
      <c r="BA63" s="136"/>
      <c r="BB63" s="137"/>
      <c r="BC63" s="136"/>
      <c r="BD63" s="136"/>
      <c r="BE63" s="299"/>
      <c r="BF63" s="136"/>
      <c r="BG63" s="136"/>
      <c r="BH63" s="136"/>
      <c r="BI63" s="137"/>
      <c r="BJ63" s="136"/>
      <c r="BK63" s="136"/>
      <c r="BL63" s="299"/>
      <c r="BM63" s="136"/>
      <c r="BN63" s="136"/>
      <c r="BO63" s="136"/>
      <c r="BP63" s="137"/>
      <c r="BQ63" s="136"/>
      <c r="BR63" s="136"/>
      <c r="BS63" s="299"/>
      <c r="BT63" s="136"/>
      <c r="BU63" s="136"/>
      <c r="BV63" s="136"/>
      <c r="BW63" s="137"/>
      <c r="BX63" s="136"/>
      <c r="BY63" s="136"/>
      <c r="BZ63" s="299"/>
      <c r="CA63" s="136"/>
      <c r="CB63" s="136"/>
      <c r="CC63" s="136"/>
      <c r="CD63" s="137"/>
      <c r="CE63" s="136"/>
      <c r="CF63" s="136"/>
      <c r="CG63" s="299"/>
      <c r="CH63" s="299"/>
      <c r="CI63" s="300"/>
    </row>
    <row r="64" spans="1:87" s="298" customFormat="1" ht="54" customHeight="1">
      <c r="A64" s="387" t="s">
        <v>257</v>
      </c>
      <c r="B64" s="387"/>
      <c r="C64" s="387"/>
      <c r="D64" s="387"/>
      <c r="E64" s="387"/>
      <c r="F64" s="387"/>
      <c r="G64" s="387"/>
      <c r="H64" s="387"/>
      <c r="I64" s="387"/>
      <c r="J64" s="387"/>
      <c r="K64" s="387"/>
      <c r="L64" s="387"/>
      <c r="M64" s="387"/>
      <c r="N64" s="387"/>
      <c r="P64" s="136"/>
      <c r="Q64" s="136"/>
      <c r="R64" s="136"/>
      <c r="S64" s="137"/>
      <c r="T64" s="136"/>
      <c r="U64" s="136"/>
      <c r="W64" s="136"/>
      <c r="X64" s="136"/>
      <c r="Y64" s="136"/>
      <c r="Z64" s="137"/>
      <c r="AA64" s="136"/>
      <c r="AB64" s="136"/>
      <c r="AK64" s="136"/>
      <c r="AL64" s="136"/>
      <c r="AM64" s="136"/>
      <c r="AN64" s="137"/>
      <c r="AO64" s="136"/>
      <c r="AP64" s="136"/>
      <c r="AQ64" s="299"/>
      <c r="AR64" s="136"/>
      <c r="AS64" s="136"/>
      <c r="AT64" s="136"/>
      <c r="AU64" s="137"/>
      <c r="AV64" s="136"/>
      <c r="AW64" s="136"/>
      <c r="AX64" s="299"/>
      <c r="AY64" s="136"/>
      <c r="AZ64" s="136"/>
      <c r="BA64" s="136"/>
      <c r="BB64" s="137"/>
      <c r="BC64" s="136"/>
      <c r="BD64" s="136"/>
      <c r="BE64" s="299"/>
      <c r="BF64" s="136"/>
      <c r="BG64" s="136"/>
      <c r="BH64" s="136"/>
      <c r="BI64" s="137"/>
      <c r="BJ64" s="136"/>
      <c r="BK64" s="136"/>
      <c r="BL64" s="299"/>
      <c r="BM64" s="136"/>
      <c r="BN64" s="136"/>
      <c r="BO64" s="136"/>
      <c r="BP64" s="137"/>
      <c r="BQ64" s="136"/>
      <c r="BR64" s="136"/>
      <c r="BS64" s="299"/>
      <c r="BT64" s="136"/>
      <c r="BU64" s="136"/>
      <c r="BV64" s="136"/>
      <c r="BW64" s="137"/>
      <c r="BX64" s="136"/>
      <c r="BY64" s="136"/>
      <c r="BZ64" s="299"/>
      <c r="CA64" s="136"/>
      <c r="CB64" s="136"/>
      <c r="CC64" s="136"/>
      <c r="CD64" s="137"/>
      <c r="CE64" s="136"/>
      <c r="CF64" s="136"/>
      <c r="CG64" s="299"/>
      <c r="CH64" s="299"/>
      <c r="CI64" s="300"/>
    </row>
  </sheetData>
  <sheetProtection selectLockedCells="1"/>
  <mergeCells count="26">
    <mergeCell ref="A6:AV6"/>
    <mergeCell ref="A38:N38"/>
    <mergeCell ref="A39:N39"/>
    <mergeCell ref="A40:N40"/>
    <mergeCell ref="B8:G8"/>
    <mergeCell ref="I8:N8"/>
    <mergeCell ref="A33:N33"/>
    <mergeCell ref="A34:N34"/>
    <mergeCell ref="A35:N35"/>
    <mergeCell ref="A36:N36"/>
    <mergeCell ref="A37:N37"/>
    <mergeCell ref="P8:U8"/>
    <mergeCell ref="W8:AB8"/>
    <mergeCell ref="AD8:AI8"/>
    <mergeCell ref="AK8:AP8"/>
    <mergeCell ref="AR8:AW8"/>
    <mergeCell ref="A64:N64"/>
    <mergeCell ref="A60:N60"/>
    <mergeCell ref="A61:N61"/>
    <mergeCell ref="A62:N62"/>
    <mergeCell ref="A63:N63"/>
    <mergeCell ref="AY8:BD8"/>
    <mergeCell ref="BF8:BK8"/>
    <mergeCell ref="BM8:BR8"/>
    <mergeCell ref="BT8:BY8"/>
    <mergeCell ref="CA8:CF8"/>
  </mergeCells>
  <pageMargins left="0.7" right="0.7" top="0.75" bottom="0.75" header="0.3" footer="0.3"/>
  <pageSetup scale="45" fitToWidth="4" orientation="landscape" horizontalDpi="300" verticalDpi="300" r:id="rId1"/>
  <colBreaks count="2" manualBreakCount="2">
    <brk id="50" max="53" man="1"/>
    <brk id="78" max="5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Balance Sheet</vt:lpstr>
      <vt:lpstr>Income Statement</vt:lpstr>
      <vt:lpstr>SCF</vt:lpstr>
      <vt:lpstr>Selected Suppl Financial Stats</vt:lpstr>
      <vt:lpstr>UseOfNonGAAP FinancialMeasures</vt:lpstr>
      <vt:lpstr>'Balance Sheet'!Print_Area</vt:lpstr>
      <vt:lpstr>'UseOfNonGAAP FinancialMeasures'!Print_Area</vt:lpstr>
      <vt:lpstr>'UseOfNonGAAP FinancialMeasures'!Print_Titles</vt:lpstr>
    </vt:vector>
  </TitlesOfParts>
  <Company>Open Text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dc:creator>
  <cp:lastModifiedBy>Sonya Mehan</cp:lastModifiedBy>
  <cp:lastPrinted>2013-03-04T16:32:29Z</cp:lastPrinted>
  <dcterms:created xsi:type="dcterms:W3CDTF">2012-02-17T02:43:18Z</dcterms:created>
  <dcterms:modified xsi:type="dcterms:W3CDTF">2013-07-31T19:34:26Z</dcterms:modified>
</cp:coreProperties>
</file>